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20" windowWidth="9420" windowHeight="4200" tabRatio="826"/>
  </bookViews>
  <sheets>
    <sheet name="HBÚ 32+32a" sheetId="5" r:id="rId1"/>
    <sheet name="HBÚ 33" sheetId="6" r:id="rId2"/>
    <sheet name="HBÚ 34" sheetId="7" r:id="rId3"/>
    <sheet name="HBÚ 35" sheetId="8" r:id="rId4"/>
    <sheet name="HBÚ 36" sheetId="9" r:id="rId5"/>
    <sheet name="HBÚ 37" sheetId="10" r:id="rId6"/>
    <sheet name="HBÚ 38-39" sheetId="23" r:id="rId7"/>
    <sheet name="HBÚ 40" sheetId="13" r:id="rId8"/>
    <sheet name="HBÚ 41" sheetId="14" r:id="rId9"/>
    <sheet name="HBÚ 42" sheetId="15" r:id="rId10"/>
    <sheet name="HBÚ 43" sheetId="16" r:id="rId11"/>
    <sheet name="HBÚ 44" sheetId="17" r:id="rId12"/>
    <sheet name="HBÚ 45" sheetId="19" r:id="rId13"/>
    <sheet name="HBÚ 46" sheetId="18" r:id="rId14"/>
    <sheet name="HBÚ 47-I-II-III" sheetId="25" r:id="rId15"/>
    <sheet name="HBÚ 48-I-II" sheetId="24" r:id="rId16"/>
  </sheets>
  <definedNames>
    <definedName name="Nerast">#REF!</definedName>
    <definedName name="_xlnm.Print_Area" localSheetId="0">'HBÚ 32+32a'!$A$1:$G$23</definedName>
    <definedName name="_xlnm.Print_Area" localSheetId="1">'HBÚ 33'!$A$1:$X$19</definedName>
    <definedName name="_xlnm.Print_Area" localSheetId="2">'HBÚ 34'!$A$1:$I$28</definedName>
    <definedName name="_xlnm.Print_Area" localSheetId="3">'HBÚ 35'!$A$1:$M$31</definedName>
    <definedName name="_xlnm.Print_Area" localSheetId="4">'HBÚ 36'!$A$1:$F$15</definedName>
    <definedName name="_xlnm.Print_Area" localSheetId="5">'HBÚ 37'!$A$1:$G$18</definedName>
    <definedName name="_xlnm.Print_Area" localSheetId="7">'HBÚ 40'!$A$1:$J$26</definedName>
    <definedName name="_xlnm.Print_Area" localSheetId="8">'HBÚ 41'!$A$1:$J$24</definedName>
    <definedName name="_xlnm.Print_Area" localSheetId="9">'HBÚ 42'!$A$1:$F$13</definedName>
    <definedName name="_xlnm.Print_Area" localSheetId="12">'HBÚ 45'!$A$1:$M$12</definedName>
    <definedName name="_xlnm.Print_Area" localSheetId="13">'HBÚ 46'!$A$1:$F$11</definedName>
    <definedName name="_xlnm.Print_Area" localSheetId="14">'HBÚ 47-I-II-III'!$A$1:$K$186</definedName>
    <definedName name="_xlnm.Print_Area" localSheetId="15">'HBÚ 48-I-II'!$A$1:$I$68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H66" i="24" l="1"/>
  <c r="H65" i="24"/>
  <c r="H64" i="24"/>
  <c r="H63" i="24"/>
  <c r="H24" i="24"/>
  <c r="H23" i="24"/>
  <c r="F66" i="24"/>
  <c r="F65" i="24"/>
  <c r="F64" i="24"/>
  <c r="F63" i="24"/>
  <c r="F24" i="24"/>
  <c r="F23" i="24"/>
  <c r="J17" i="17" l="1"/>
  <c r="I17" i="17"/>
  <c r="H17" i="17"/>
  <c r="G17" i="17"/>
  <c r="F17" i="17"/>
  <c r="E17" i="17"/>
  <c r="D17" i="17"/>
  <c r="C17" i="17"/>
  <c r="M29" i="23" l="1"/>
  <c r="H29" i="23"/>
  <c r="S26" i="23"/>
  <c r="R28" i="23"/>
  <c r="R27" i="23"/>
  <c r="R26" i="23"/>
  <c r="R25" i="23"/>
  <c r="R24" i="23"/>
  <c r="R23" i="23"/>
  <c r="S23" i="23"/>
  <c r="R16" i="23"/>
  <c r="R15" i="23"/>
  <c r="R14" i="23"/>
  <c r="R13" i="23"/>
  <c r="R12" i="23"/>
  <c r="R11" i="23"/>
  <c r="R10" i="23"/>
  <c r="R9" i="23"/>
  <c r="R8" i="23"/>
  <c r="R7" i="23"/>
  <c r="S28" i="23"/>
  <c r="S27" i="23"/>
  <c r="S25" i="23"/>
  <c r="S24" i="23"/>
  <c r="Q29" i="23"/>
  <c r="P29" i="23"/>
  <c r="O29" i="23"/>
  <c r="R29" i="23" l="1"/>
  <c r="S29" i="23"/>
  <c r="L30" i="8"/>
  <c r="L22" i="8"/>
  <c r="G30" i="8"/>
  <c r="G22" i="8"/>
  <c r="L31" i="8" l="1"/>
  <c r="G31" i="8"/>
  <c r="G64" i="24"/>
  <c r="G63" i="24"/>
  <c r="J183" i="25"/>
  <c r="J182" i="25"/>
  <c r="I183" i="25"/>
  <c r="I182" i="25"/>
  <c r="F183" i="25"/>
  <c r="F182" i="25"/>
  <c r="H183" i="25"/>
  <c r="H182" i="25"/>
  <c r="G183" i="25"/>
  <c r="G182" i="25"/>
  <c r="J25" i="25"/>
  <c r="I25" i="25"/>
  <c r="H25" i="25"/>
  <c r="G25" i="25"/>
  <c r="F25" i="25"/>
  <c r="J18" i="25" l="1"/>
  <c r="F18" i="10" l="1"/>
  <c r="H19" i="7" l="1"/>
  <c r="L29" i="23" l="1"/>
  <c r="K29" i="23"/>
  <c r="N29" i="23"/>
  <c r="G29" i="23"/>
  <c r="F29" i="23"/>
  <c r="K30" i="8"/>
  <c r="J30" i="8"/>
  <c r="I30" i="8"/>
  <c r="K22" i="8"/>
  <c r="J22" i="8"/>
  <c r="I22" i="8"/>
  <c r="F30" i="8"/>
  <c r="E30" i="8"/>
  <c r="F22" i="8"/>
  <c r="E22" i="8"/>
  <c r="J31" i="8" l="1"/>
  <c r="E31" i="8"/>
  <c r="F31" i="8"/>
  <c r="I31" i="8"/>
  <c r="K31" i="8"/>
  <c r="F32" i="24"/>
  <c r="G32" i="24"/>
  <c r="H32" i="24"/>
  <c r="G31" i="24"/>
  <c r="H31" i="24"/>
  <c r="F31" i="24"/>
  <c r="G23" i="24"/>
  <c r="G24" i="24"/>
  <c r="G26" i="25"/>
  <c r="H26" i="25"/>
  <c r="I26" i="25"/>
  <c r="J26" i="25"/>
  <c r="J185" i="25" s="1"/>
  <c r="F26" i="25"/>
  <c r="G17" i="25"/>
  <c r="G184" i="25" s="1"/>
  <c r="H17" i="25"/>
  <c r="H184" i="25" s="1"/>
  <c r="I17" i="25"/>
  <c r="I184" i="25" s="1"/>
  <c r="J17" i="25"/>
  <c r="J184" i="25" s="1"/>
  <c r="G18" i="25"/>
  <c r="H18" i="25"/>
  <c r="I18" i="25"/>
  <c r="I185" i="25" s="1"/>
  <c r="F18" i="25"/>
  <c r="F185" i="25" s="1"/>
  <c r="F17" i="25"/>
  <c r="F184" i="25" s="1"/>
  <c r="G185" i="25" l="1"/>
  <c r="H185" i="25"/>
  <c r="I7" i="14"/>
  <c r="I17" i="14"/>
  <c r="I6" i="14" l="1"/>
  <c r="I9" i="14"/>
  <c r="I13" i="14"/>
  <c r="I12" i="14"/>
  <c r="I11" i="14"/>
  <c r="I15" i="14"/>
  <c r="I20" i="14"/>
  <c r="I19" i="14"/>
  <c r="I14" i="14"/>
  <c r="I8" i="14"/>
  <c r="I16" i="14"/>
  <c r="I10" i="14"/>
  <c r="I21" i="14"/>
  <c r="I18" i="14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J29" i="23" l="1"/>
  <c r="E29" i="23"/>
  <c r="G19" i="5"/>
  <c r="I29" i="23"/>
  <c r="D30" i="8"/>
  <c r="D22" i="8"/>
  <c r="S21" i="16"/>
  <c r="S22" i="16"/>
  <c r="S23" i="16"/>
  <c r="R24" i="16"/>
  <c r="Q24" i="16"/>
  <c r="P24" i="16"/>
  <c r="O24" i="16"/>
  <c r="N24" i="16"/>
  <c r="M21" i="16"/>
  <c r="M22" i="16"/>
  <c r="M23" i="16"/>
  <c r="L24" i="16"/>
  <c r="K24" i="16"/>
  <c r="J24" i="16"/>
  <c r="I24" i="16"/>
  <c r="H24" i="16"/>
  <c r="G21" i="16"/>
  <c r="G22" i="16"/>
  <c r="G23" i="16"/>
  <c r="F24" i="16"/>
  <c r="E24" i="16"/>
  <c r="D24" i="16"/>
  <c r="C24" i="16"/>
  <c r="B24" i="16"/>
  <c r="C11" i="18"/>
  <c r="D11" i="18"/>
  <c r="E11" i="18"/>
  <c r="F11" i="18"/>
  <c r="M30" i="8"/>
  <c r="H30" i="8"/>
  <c r="C10" i="5"/>
  <c r="D10" i="5"/>
  <c r="E10" i="5"/>
  <c r="F10" i="5"/>
  <c r="G5" i="5"/>
  <c r="G6" i="5"/>
  <c r="G7" i="5"/>
  <c r="G8" i="5"/>
  <c r="G9" i="5"/>
  <c r="B11" i="18"/>
  <c r="B10" i="5"/>
  <c r="C13" i="15"/>
  <c r="D13" i="15"/>
  <c r="E13" i="15"/>
  <c r="F13" i="15"/>
  <c r="B13" i="15"/>
  <c r="C21" i="5"/>
  <c r="D21" i="5"/>
  <c r="F21" i="5"/>
  <c r="G20" i="5"/>
  <c r="B21" i="5"/>
  <c r="G17" i="5"/>
  <c r="G18" i="5"/>
  <c r="C12" i="19"/>
  <c r="D12" i="19"/>
  <c r="E12" i="19"/>
  <c r="F12" i="19"/>
  <c r="G12" i="19"/>
  <c r="H12" i="19"/>
  <c r="I12" i="19"/>
  <c r="J12" i="19"/>
  <c r="K12" i="19"/>
  <c r="L12" i="19"/>
  <c r="M12" i="19"/>
  <c r="B12" i="19"/>
  <c r="D21" i="17"/>
  <c r="E21" i="17"/>
  <c r="F21" i="17"/>
  <c r="G21" i="17"/>
  <c r="H21" i="17"/>
  <c r="I21" i="17"/>
  <c r="J21" i="17"/>
  <c r="D22" i="17"/>
  <c r="E22" i="17"/>
  <c r="F22" i="17"/>
  <c r="G22" i="17"/>
  <c r="H22" i="17"/>
  <c r="I22" i="17"/>
  <c r="J22" i="17"/>
  <c r="E23" i="17"/>
  <c r="C22" i="17"/>
  <c r="C21" i="17"/>
  <c r="C13" i="16"/>
  <c r="D13" i="16"/>
  <c r="E13" i="16"/>
  <c r="F13" i="16"/>
  <c r="G10" i="16"/>
  <c r="G11" i="16"/>
  <c r="G12" i="16"/>
  <c r="H13" i="16"/>
  <c r="I13" i="16"/>
  <c r="J13" i="16"/>
  <c r="K13" i="16"/>
  <c r="L13" i="16"/>
  <c r="M10" i="16"/>
  <c r="M11" i="16"/>
  <c r="M12" i="16"/>
  <c r="N13" i="16"/>
  <c r="O13" i="16"/>
  <c r="P13" i="16"/>
  <c r="Q13" i="16"/>
  <c r="R13" i="16"/>
  <c r="S10" i="16"/>
  <c r="S11" i="16"/>
  <c r="S12" i="16"/>
  <c r="B13" i="16"/>
  <c r="I5" i="14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5" i="13"/>
  <c r="G7" i="10"/>
  <c r="G8" i="10"/>
  <c r="G9" i="10"/>
  <c r="G10" i="10"/>
  <c r="G11" i="10"/>
  <c r="G12" i="10"/>
  <c r="G13" i="10"/>
  <c r="G14" i="10"/>
  <c r="G15" i="10"/>
  <c r="G16" i="10"/>
  <c r="G17" i="10"/>
  <c r="G6" i="10"/>
  <c r="D18" i="10"/>
  <c r="E18" i="10"/>
  <c r="H22" i="8"/>
  <c r="M22" i="8"/>
  <c r="C19" i="7"/>
  <c r="D19" i="7"/>
  <c r="E19" i="7"/>
  <c r="F19" i="7"/>
  <c r="G19" i="7"/>
  <c r="I19" i="7"/>
  <c r="B19" i="7"/>
  <c r="E21" i="5"/>
  <c r="D31" i="8" l="1"/>
  <c r="G23" i="17"/>
  <c r="F23" i="17"/>
  <c r="G66" i="24"/>
  <c r="G65" i="24"/>
  <c r="J23" i="17"/>
  <c r="D23" i="17"/>
  <c r="H23" i="17"/>
  <c r="M24" i="16"/>
  <c r="I23" i="17"/>
  <c r="C23" i="17"/>
  <c r="S24" i="16"/>
  <c r="G24" i="16"/>
  <c r="S13" i="16"/>
  <c r="M13" i="16"/>
  <c r="G13" i="16"/>
  <c r="M31" i="8"/>
  <c r="G18" i="10"/>
  <c r="H31" i="8"/>
  <c r="G21" i="5"/>
  <c r="G10" i="5"/>
</calcChain>
</file>

<file path=xl/sharedStrings.xml><?xml version="1.0" encoding="utf-8"?>
<sst xmlns="http://schemas.openxmlformats.org/spreadsheetml/2006/main" count="1156" uniqueCount="503">
  <si>
    <t>Spolu</t>
  </si>
  <si>
    <t>z toho</t>
  </si>
  <si>
    <t>na povrchu</t>
  </si>
  <si>
    <t>v podzemí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</si>
  <si>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</si>
  <si>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</si>
  <si>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</si>
  <si>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</si>
  <si>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</si>
  <si>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</si>
  <si>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</si>
  <si>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</si>
  <si>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</si>
  <si>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</t>
  </si>
  <si>
    <t>Príloha č. 32</t>
  </si>
  <si>
    <t>KE</t>
  </si>
  <si>
    <t>SNV</t>
  </si>
  <si>
    <t>BB</t>
  </si>
  <si>
    <t>PD</t>
  </si>
  <si>
    <t>BA</t>
  </si>
  <si>
    <t>Z jednostranného zaťaženia</t>
  </si>
  <si>
    <t>Zo zaprášenia pľúc</t>
  </si>
  <si>
    <t>Z hluku</t>
  </si>
  <si>
    <t>Iné (intoxikácia)</t>
  </si>
  <si>
    <t xml:space="preserve">                                                                     </t>
  </si>
  <si>
    <t>kyslíkové kompresory</t>
  </si>
  <si>
    <t>Príslušenstvo</t>
  </si>
  <si>
    <t>Kyslíkové ihly pod masku</t>
  </si>
  <si>
    <t>Záchranárske telefóny</t>
  </si>
  <si>
    <t>Saturn S5, Saturn S7</t>
  </si>
  <si>
    <t>Saturn Oxy</t>
  </si>
  <si>
    <t>KPT - D</t>
  </si>
  <si>
    <t>PT - 60 Dräger</t>
  </si>
  <si>
    <t>Závod</t>
  </si>
  <si>
    <t>ks</t>
  </si>
  <si>
    <t xml:space="preserve">ks  </t>
  </si>
  <si>
    <t xml:space="preserve">ks </t>
  </si>
  <si>
    <t>Príloha č. 34</t>
  </si>
  <si>
    <t>*1</t>
  </si>
  <si>
    <t>*2</t>
  </si>
  <si>
    <t>*3</t>
  </si>
  <si>
    <t>*4</t>
  </si>
  <si>
    <t>*5</t>
  </si>
  <si>
    <t xml:space="preserve">ks    </t>
  </si>
  <si>
    <t>POZNÁMKA:</t>
  </si>
  <si>
    <t xml:space="preserve">Prehľad celkového počtu zásahov banskými záchranármi          </t>
  </si>
  <si>
    <t xml:space="preserve">Endogénny požiar a zápary uhlia    </t>
  </si>
  <si>
    <t>Zával</t>
  </si>
  <si>
    <t xml:space="preserve">Erupcia a výron plynu                               </t>
  </si>
  <si>
    <t xml:space="preserve">Exogénny požiar na povrchu       </t>
  </si>
  <si>
    <t xml:space="preserve">Iné zásahy v bani                       </t>
  </si>
  <si>
    <t xml:space="preserve">Iné zásahy na povrchu                </t>
  </si>
  <si>
    <t xml:space="preserve">HBZS Malacky                            </t>
  </si>
  <si>
    <t xml:space="preserve">Erupcia alebo výron plynu           </t>
  </si>
  <si>
    <t xml:space="preserve">Exogénny oheň na povrchu         </t>
  </si>
  <si>
    <t xml:space="preserve">Ekologická havária                     </t>
  </si>
  <si>
    <t>Celkom</t>
  </si>
  <si>
    <t>Príloha č. 36</t>
  </si>
  <si>
    <t>Zásahy záchranárov s účasťou pohotovosti HBZS</t>
  </si>
  <si>
    <t>Obvod pôsobnosti HBZS Malacky</t>
  </si>
  <si>
    <t xml:space="preserve">Por. </t>
  </si>
  <si>
    <t>Organizácia</t>
  </si>
  <si>
    <t>Miesto zásahu</t>
  </si>
  <si>
    <t>Dátum</t>
  </si>
  <si>
    <t>Druh a príčina zásahu</t>
  </si>
  <si>
    <t>Práce pri zásahu</t>
  </si>
  <si>
    <t>Obvod pôsobnosti HBZS Prievidza</t>
  </si>
  <si>
    <t>Príloha č. 37</t>
  </si>
  <si>
    <t>Prehľad počtu zápar podľa miesta vzniku</t>
  </si>
  <si>
    <t>Uhoľné bane</t>
  </si>
  <si>
    <t>Banská Bystrica</t>
  </si>
  <si>
    <t>Prievidza</t>
  </si>
  <si>
    <t>Bratislava</t>
  </si>
  <si>
    <t>Baňa Dolina</t>
  </si>
  <si>
    <t>Baňa Handlová</t>
  </si>
  <si>
    <t>Baňa Nováky</t>
  </si>
  <si>
    <t>Poruby</t>
  </si>
  <si>
    <t>V starinách steny</t>
  </si>
  <si>
    <t>Kontakt so starinami</t>
  </si>
  <si>
    <t>Iné miesto steny</t>
  </si>
  <si>
    <t>V komorovom porube</t>
  </si>
  <si>
    <t>Chodby</t>
  </si>
  <si>
    <t>V nadvýlome v strope</t>
  </si>
  <si>
    <t>V nadvýlove v boku</t>
  </si>
  <si>
    <t>V počve</t>
  </si>
  <si>
    <t>Pilier medzi chodbami</t>
  </si>
  <si>
    <t>Prehorenie hrádze</t>
  </si>
  <si>
    <t>Prehorenie plášťa</t>
  </si>
  <si>
    <t>Iné</t>
  </si>
  <si>
    <t>Počet dobývok</t>
  </si>
  <si>
    <t>OBÚ Spišská Nová Ves</t>
  </si>
  <si>
    <t>OBÚ Banská Bystrica</t>
  </si>
  <si>
    <t>Celkový počet dobývok</t>
  </si>
  <si>
    <t>obzorové dobývanie na skládku</t>
  </si>
  <si>
    <t>výstupkové dobývanie</t>
  </si>
  <si>
    <t>otvorená komora</t>
  </si>
  <si>
    <t>medziobzorové dobývanie na zával</t>
  </si>
  <si>
    <t>Príloha č. 40</t>
  </si>
  <si>
    <t xml:space="preserve">Strojné zariadenia pri banskej činnosti v podzemí </t>
  </si>
  <si>
    <t>Strojné zariadenia podľa skupín činnosti</t>
  </si>
  <si>
    <t>Mj</t>
  </si>
  <si>
    <t>OBÚ</t>
  </si>
  <si>
    <t xml:space="preserve">1. </t>
  </si>
  <si>
    <t>Stroje-razenie horizontálnych banských diel - spolu</t>
  </si>
  <si>
    <t>[ks]</t>
  </si>
  <si>
    <t xml:space="preserve">z toho  </t>
  </si>
  <si>
    <t>raziace kombajny</t>
  </si>
  <si>
    <t>vrtné vozy</t>
  </si>
  <si>
    <t>vrtné plošiny</t>
  </si>
  <si>
    <t>raziace komplexy</t>
  </si>
  <si>
    <t>Stroje-razenie banských vertikálnych diel - spolu</t>
  </si>
  <si>
    <t>raziace plošiny</t>
  </si>
  <si>
    <t>raziace stroje</t>
  </si>
  <si>
    <t>Dobývacie zariadenia, dobývacie komplexy</t>
  </si>
  <si>
    <t>Bezkoľajové prepravníkové nakladače</t>
  </si>
  <si>
    <t>Koľajové lokomotívy - spolu</t>
  </si>
  <si>
    <t>trolejové</t>
  </si>
  <si>
    <t>dieselové</t>
  </si>
  <si>
    <t>akumulátorové</t>
  </si>
  <si>
    <t>Závesné lokomotívy</t>
  </si>
  <si>
    <t>Čerpacie zariadenia - spolu</t>
  </si>
  <si>
    <t>hlavné čerpadlá</t>
  </si>
  <si>
    <t>pomocné čerpadlá</t>
  </si>
  <si>
    <t>Hlavné ventilátory - spolu</t>
  </si>
  <si>
    <t>Stabilné kompresory</t>
  </si>
  <si>
    <t>Príloha č. 41</t>
  </si>
  <si>
    <t>Činné ťažné zariadenia - ťažné stroje</t>
  </si>
  <si>
    <t>Ťažné stroje - spolu</t>
  </si>
  <si>
    <t>ťažné stroje</t>
  </si>
  <si>
    <t>veľké</t>
  </si>
  <si>
    <t>malé</t>
  </si>
  <si>
    <t>vo veži</t>
  </si>
  <si>
    <t>na úrovni povrchu</t>
  </si>
  <si>
    <t>jednolanové</t>
  </si>
  <si>
    <t>dvojlanové</t>
  </si>
  <si>
    <t>viaclanové</t>
  </si>
  <si>
    <t>jednobubnové</t>
  </si>
  <si>
    <t>dvojbubnové</t>
  </si>
  <si>
    <t>s trecím kotúčom</t>
  </si>
  <si>
    <t xml:space="preserve">Ťažné zariadenia </t>
  </si>
  <si>
    <t>klietkové</t>
  </si>
  <si>
    <t>skipové</t>
  </si>
  <si>
    <t>podstavníkové</t>
  </si>
  <si>
    <t>Príloha č. 42</t>
  </si>
  <si>
    <t>Jednorázové povolenia</t>
  </si>
  <si>
    <t>Vydané</t>
  </si>
  <si>
    <t>Zamietnuté žiadosti</t>
  </si>
  <si>
    <t>z toho spolu          s povolením trhacích alebo ohňostrojných prác</t>
  </si>
  <si>
    <t>OBÚ Košice</t>
  </si>
  <si>
    <t>OBÚ Prievidza</t>
  </si>
  <si>
    <t>OBÚ Bratislava</t>
  </si>
  <si>
    <t>Príloha č. 43</t>
  </si>
  <si>
    <t>Druh činnosti</t>
  </si>
  <si>
    <t>Trhacie práce veľkého rozsahu</t>
  </si>
  <si>
    <t>Osobitné povolenia</t>
  </si>
  <si>
    <t>Banská činnosť</t>
  </si>
  <si>
    <t>Ostatná činnosť</t>
  </si>
  <si>
    <t>Príloha č. 44</t>
  </si>
  <si>
    <t>Obvodný banský úrad</t>
  </si>
  <si>
    <t>Umiestnenie skladov</t>
  </si>
  <si>
    <t>Počet skladov</t>
  </si>
  <si>
    <t>Trhaviny</t>
  </si>
  <si>
    <t>Rozbušky</t>
  </si>
  <si>
    <t>Bleskovice</t>
  </si>
  <si>
    <t>Umiestnenie skladu</t>
  </si>
  <si>
    <t>Stavba skladu</t>
  </si>
  <si>
    <t>Užívanie skladu</t>
  </si>
  <si>
    <t>Zmeny</t>
  </si>
  <si>
    <t>Košice</t>
  </si>
  <si>
    <t>Pod povrchom</t>
  </si>
  <si>
    <t>Na povrchu</t>
  </si>
  <si>
    <t>Spišská Nová Ves</t>
  </si>
  <si>
    <t>Príloha č. 46</t>
  </si>
  <si>
    <t>Spotreba výbušnín</t>
  </si>
  <si>
    <t>Ostatné výbušniny</t>
  </si>
  <si>
    <t>[bm]</t>
  </si>
  <si>
    <t>[kg]</t>
  </si>
  <si>
    <t>Trhacie práce pri banskej činnosti</t>
  </si>
  <si>
    <t>Trhacie práce pri činnosti vykonávanej banským spôsobom</t>
  </si>
  <si>
    <t>Trhacie práce pri ostatnej činnosti</t>
  </si>
  <si>
    <t>Ohňostrojné práce</t>
  </si>
  <si>
    <t>Príloha č. 45</t>
  </si>
  <si>
    <t>Dozorná činnosť v oblasti výbušnín</t>
  </si>
  <si>
    <t>Počet inšpekcií</t>
  </si>
  <si>
    <t>Počet zastavených         pracovísk</t>
  </si>
  <si>
    <t>Blokové pokuty</t>
  </si>
  <si>
    <t>Pokuty v správnom konaní</t>
  </si>
  <si>
    <t>Priestupkové konanie</t>
  </si>
  <si>
    <t>zadržaných</t>
  </si>
  <si>
    <t>odňatých</t>
  </si>
  <si>
    <t>Počet</t>
  </si>
  <si>
    <t>Organizáciám</t>
  </si>
  <si>
    <t>Jednotlivcom</t>
  </si>
  <si>
    <t>Výroba výbušnín</t>
  </si>
  <si>
    <t>Banská prevádzka - závod</t>
  </si>
  <si>
    <t>V dobývacom priestore</t>
  </si>
  <si>
    <t>Mimo dobývacieho priestoru</t>
  </si>
  <si>
    <t>Plošný záber</t>
  </si>
  <si>
    <t>Uložené množstvo</t>
  </si>
  <si>
    <t>Voľná kapacita</t>
  </si>
  <si>
    <t>[ha]</t>
  </si>
  <si>
    <t xml:space="preserve">Bana Handlová </t>
  </si>
  <si>
    <t>Č</t>
  </si>
  <si>
    <t>N</t>
  </si>
  <si>
    <t xml:space="preserve">Baňa Nováky </t>
  </si>
  <si>
    <t xml:space="preserve">Baňa Cigeľ  </t>
  </si>
  <si>
    <t>Rudné bane</t>
  </si>
  <si>
    <t>Kremnica</t>
  </si>
  <si>
    <t>Slovinky</t>
  </si>
  <si>
    <t>Magnezit</t>
  </si>
  <si>
    <t>Lubeník</t>
  </si>
  <si>
    <t>Jelšava</t>
  </si>
  <si>
    <t>Ostatné</t>
  </si>
  <si>
    <t>Genes, a. s., Hnúšťa Mútnik II (MUTNIK)</t>
  </si>
  <si>
    <t>Činnosť vykonávaná banským spôsobom</t>
  </si>
  <si>
    <t>Odkaliská</t>
  </si>
  <si>
    <t>NAFTA</t>
  </si>
  <si>
    <t>Soľ</t>
  </si>
  <si>
    <t>Solivary Prešov</t>
  </si>
  <si>
    <t>Bravur, s. r. o, Vrútky, Lipovec</t>
  </si>
  <si>
    <t>Lom Sokolec, s. r. o., Bzenica</t>
  </si>
  <si>
    <t>Carmeuse Slovakia, s.r.o., Lom Gombasek</t>
  </si>
  <si>
    <t>závod</t>
  </si>
  <si>
    <t>dovrchné dobývanie s výztužou                       (* - bez výztuže)</t>
  </si>
  <si>
    <t>Ťažné stroje</t>
  </si>
  <si>
    <t>Vybavenie banských záchranných staníc</t>
  </si>
  <si>
    <t>Dobývky</t>
  </si>
  <si>
    <t>na striedavý prúd</t>
  </si>
  <si>
    <t>na jednosmerný prúd</t>
  </si>
  <si>
    <t>Spolu - odber výbušnín</t>
  </si>
  <si>
    <t>Trvalé  povolenia</t>
  </si>
  <si>
    <t>Počet vydaných povolení na</t>
  </si>
  <si>
    <t>Počet oprávnení (osvedčení)</t>
  </si>
  <si>
    <t>Z vibrácií, vazoneuróza</t>
  </si>
  <si>
    <t>Dýchacie prístroje</t>
  </si>
  <si>
    <t>Oživovacie prístroje</t>
  </si>
  <si>
    <t>Meracie skrinky</t>
  </si>
  <si>
    <t xml:space="preserve">Výbuch plynu a prachu                     </t>
  </si>
  <si>
    <t xml:space="preserve">Zásahy záchranárov - lezcov         </t>
  </si>
  <si>
    <t>Exogénny požiar ohrozujúci baňu</t>
  </si>
  <si>
    <t>Exogénny požiar</t>
  </si>
  <si>
    <t>Nedýchateľné prostredie</t>
  </si>
  <si>
    <t>Čatárske brašne</t>
  </si>
  <si>
    <t>Prieval hornín a zvodn. hornín</t>
  </si>
  <si>
    <t xml:space="preserve">Likvidácia tlak. prejavu                 </t>
  </si>
  <si>
    <t>Priznané choroby z povolania pri ťažbe nerastov a ich úprave</t>
  </si>
  <si>
    <t>Priznané choroby z povolania</t>
  </si>
  <si>
    <t>Vybavenie banských záchranných staníc záchranárskou technikou</t>
  </si>
  <si>
    <t>v pôsobnosti HBZS - Prievidza</t>
  </si>
  <si>
    <t>Dištančné vymedzovacie vložky</t>
  </si>
  <si>
    <t>ZPS = Zberné plynové stredisko</t>
  </si>
  <si>
    <t>Počet zásahov</t>
  </si>
  <si>
    <t>Druh havárie, príčiny zásahu</t>
  </si>
  <si>
    <t>iné</t>
  </si>
  <si>
    <t>Vykonané odstrely</t>
  </si>
  <si>
    <t>Kapacita (obloženie)</t>
  </si>
  <si>
    <t>Ročná spotreba výbušnín</t>
  </si>
  <si>
    <t>Povoľovanie a výkon trhacích a ohňostrojných prác (počet)</t>
  </si>
  <si>
    <t>(tis. kg)</t>
  </si>
  <si>
    <t>(tis. ks)</t>
  </si>
  <si>
    <t>(tis. m)</t>
  </si>
  <si>
    <t>Počet stenových porubov a ich rozmiestnenie</t>
  </si>
  <si>
    <t>Stenové poruby</t>
  </si>
  <si>
    <t>Hornonitrianske bane Prievidza</t>
  </si>
  <si>
    <t>Celkový počet stenových porubov</t>
  </si>
  <si>
    <t>podľa spôsobu vystužovania</t>
  </si>
  <si>
    <t>individuálne</t>
  </si>
  <si>
    <t>mechanické</t>
  </si>
  <si>
    <t>hydraulické</t>
  </si>
  <si>
    <t>komplexy</t>
  </si>
  <si>
    <t>podľa spôsobu dobývania</t>
  </si>
  <si>
    <t>ručné</t>
  </si>
  <si>
    <t>mechanizované</t>
  </si>
  <si>
    <t>podľa dobývacej metódy</t>
  </si>
  <si>
    <t>v laviciach</t>
  </si>
  <si>
    <t>medzistropom</t>
  </si>
  <si>
    <t>nadstropom</t>
  </si>
  <si>
    <t>Počet komorových pásových porubov</t>
  </si>
  <si>
    <t>Zariadenie</t>
  </si>
  <si>
    <t>OBÚ - Prievidza</t>
  </si>
  <si>
    <t>OBÚ - Bratislava</t>
  </si>
  <si>
    <t>HBZS  Malacky</t>
  </si>
  <si>
    <t>ZBZS  Západ</t>
  </si>
  <si>
    <t>ZBZS  Východ</t>
  </si>
  <si>
    <t>ZPS  Ptrukša</t>
  </si>
  <si>
    <t>ZPS  Senné</t>
  </si>
  <si>
    <t>ZPS  Moravany</t>
  </si>
  <si>
    <t>ostatné</t>
  </si>
  <si>
    <t>Likvidácia úniku plynu zo sondy, potrubia</t>
  </si>
  <si>
    <t>Sťažnosti                                                                            na trhacie práce</t>
  </si>
  <si>
    <t>Trhacie a ohňostrojné práce                                         pri ktorých došlo k úrazu,                                               prípadne škodám</t>
  </si>
  <si>
    <t>Trhacie práce                           pri banskej činnosti</t>
  </si>
  <si>
    <t>Trhacie práce                            pri činnosti vykonávanej banským spôsobom</t>
  </si>
  <si>
    <t>Trhacie práce                            pri ostatnej činnosti</t>
  </si>
  <si>
    <t>Poznámka:  Č - činné odkaliská,  N - nečinné odkaliská</t>
  </si>
  <si>
    <t>Plošný obsah              [ha]</t>
  </si>
  <si>
    <t>Štrkopiesky, s.r.o.,             Batizovce</t>
  </si>
  <si>
    <t>Slovenská banská s.r.o.,      Hodruša - Hámre</t>
  </si>
  <si>
    <t>Eurovia a. s., Žilina,                Dubná Skala</t>
  </si>
  <si>
    <r>
      <t xml:space="preserve">HBZS Prievidza  </t>
    </r>
    <r>
      <rPr>
        <sz val="10"/>
        <rFont val="Arial"/>
        <family val="2"/>
        <charset val="238"/>
      </rPr>
      <t xml:space="preserve">                                                  </t>
    </r>
  </si>
  <si>
    <r>
      <t>[tis. 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]</t>
    </r>
  </si>
  <si>
    <t>Príloha č. 47 - I/III</t>
  </si>
  <si>
    <t>Príloha č. 32a</t>
  </si>
  <si>
    <t>Položka</t>
  </si>
  <si>
    <t>Počet dozorovaných prevádzok</t>
  </si>
  <si>
    <t>Počet dozorovaných organizácií</t>
  </si>
  <si>
    <t>Počet všetkých zamestnancov</t>
  </si>
  <si>
    <t>Počet registrovaných pracovných úrazov</t>
  </si>
  <si>
    <t>*) počet úrazov na 100 zamestnancov</t>
  </si>
  <si>
    <t>Siderit s.r.o. Nižná Slaná</t>
  </si>
  <si>
    <t>RIS, a.s. Sp.Nová Ves, Markušovce I</t>
  </si>
  <si>
    <t>Ukazovateľ úrazovosti *</t>
  </si>
  <si>
    <t xml:space="preserve">Spolu                 </t>
  </si>
  <si>
    <t>HBZS Prievidza</t>
  </si>
  <si>
    <t>Baňa Čáry</t>
  </si>
  <si>
    <t xml:space="preserve">Suma                [EUR] </t>
  </si>
  <si>
    <t>Suma [EUR]</t>
  </si>
  <si>
    <t>Východoslov. Kameňolomy, a.s. Novoveská Huta</t>
  </si>
  <si>
    <t>Alexander Agócs, Gortva - piesky</t>
  </si>
  <si>
    <t>Eurokameň, s.r.o. Sp. Podhradie I - Dreveník (výsypky)</t>
  </si>
  <si>
    <t xml:space="preserve">Baňa Cigeľ </t>
  </si>
  <si>
    <t xml:space="preserve">Príloha č. 47 - II/III </t>
  </si>
  <si>
    <t>Počet vydaných povolení na odber výbušnín</t>
  </si>
  <si>
    <t>Odvaly</t>
  </si>
  <si>
    <t>Úložisko</t>
  </si>
  <si>
    <t>kat. A / B</t>
  </si>
  <si>
    <t>Poznámka:  Č - činné odvaly,    N - nečinné odvaly</t>
  </si>
  <si>
    <t>Úložisko
kat. A / B</t>
  </si>
  <si>
    <t>Pyrotechnické výrobky a výbušné predmety</t>
  </si>
  <si>
    <t>-</t>
  </si>
  <si>
    <t>BAZALT PRODUCT s.r.o. Konrádovce</t>
  </si>
  <si>
    <r>
      <t>Ostatné</t>
    </r>
    <r>
      <rPr>
        <sz val="10"/>
        <rFont val="Arial"/>
        <family val="2"/>
        <charset val="238"/>
      </rPr>
      <t xml:space="preserve"> - pokračovanie</t>
    </r>
  </si>
  <si>
    <t>Dräger BG 4 plus</t>
  </si>
  <si>
    <t>Dräger IT 6100</t>
  </si>
  <si>
    <t>Dräger RZ 25</t>
  </si>
  <si>
    <t>Masky FPS 7000 RP</t>
  </si>
  <si>
    <t>Nosiče rezerv BG 4</t>
  </si>
  <si>
    <t>Carmeuse Slovakia, s.r.o.,
DP Včeláre</t>
  </si>
  <si>
    <t>LB MINERALS, a.s.,          
DP Rudník</t>
  </si>
  <si>
    <t>LB MINERALS, a.s.,           
DP Ťahanovce</t>
  </si>
  <si>
    <t>LB MINERALS, a.s.,          
DP Michaľany</t>
  </si>
  <si>
    <t>Zeocem, a. s., Bystré
DP Nižný Hrabovec</t>
  </si>
  <si>
    <t>LB MINERALS, a.s.
LNN Drienovec</t>
  </si>
  <si>
    <t>EUROVIA kameňolomy, s.r.o. 
DP Hradová</t>
  </si>
  <si>
    <t>EUROVIA kameňolomy, s.r.o. 
DP Sedlice</t>
  </si>
  <si>
    <t>LB MINERALS, a.s. 
DP Rudník II</t>
  </si>
  <si>
    <t>Calmit, s.r.o. Bratislava,            
závod Tisovec</t>
  </si>
  <si>
    <t>Calmit, s.r.o. Bratislava,            
závod Margecany</t>
  </si>
  <si>
    <t>EURO BASALT, a.s. 
Lom Husiná - Kopačog</t>
  </si>
  <si>
    <t>VSK Eurotalc, s.r.o. Košice 
DP Gemerská Poloma</t>
  </si>
  <si>
    <t>KSR - Kameňolomy SR, 
lom Husina</t>
  </si>
  <si>
    <t>Prevádzka</t>
  </si>
  <si>
    <t>Meoptis a.s., Bratislava            
Baňa Bankov</t>
  </si>
  <si>
    <t>SESTAV, s.r.o., Ilava
DP Beluša I</t>
  </si>
  <si>
    <t>Kamenivo Slovakia a.s. Bytča - Hrabové</t>
  </si>
  <si>
    <t>Cestné stavby Liptovský Mikuláš s.r.o. (Zuberec)</t>
  </si>
  <si>
    <t>KOPEREKOMIN s.r.o. Kopernica</t>
  </si>
  <si>
    <t>Ing. Peter Majer SARMAT, Kremnica (Bartošova Lehôtka)</t>
  </si>
  <si>
    <t>Štrkopisky ĽN s.r.o. Muľa (Holiša)</t>
  </si>
  <si>
    <t>Žiaromat a.s.Kalinovo (Zlámanec)</t>
  </si>
  <si>
    <t>Žiaromat Kalinovo (Ceriny)</t>
  </si>
  <si>
    <t>Žiaromat Kalinovo (Kalinovo IV)</t>
  </si>
  <si>
    <t>GEOtrans-LOMY s.r.o. Sása (Sása)</t>
  </si>
  <si>
    <t>GEOtrans-LOMY s.r.o. Sása (Vígľaš)</t>
  </si>
  <si>
    <t>BENOX s.r.o. Kopernica (Kopernica)</t>
  </si>
  <si>
    <t xml:space="preserve">Príloha č. 47 - III/III </t>
  </si>
  <si>
    <t>Odvaly - pokračovanie</t>
  </si>
  <si>
    <r>
      <t>Ostatné</t>
    </r>
    <r>
      <rPr>
        <sz val="8"/>
        <rFont val="Arial"/>
        <family val="2"/>
        <charset val="238"/>
      </rPr>
      <t xml:space="preserve"> - pokračovanie</t>
    </r>
  </si>
  <si>
    <t>Holcim (Slovensko) - k.ú. Beckov (zelená voda)</t>
  </si>
  <si>
    <t>V.D.S., a.s., DP Malé Kršteňany</t>
  </si>
  <si>
    <t>Kameňolomy, s.r.o. - DP Čachtice</t>
  </si>
  <si>
    <t>CLL, a.s. - DP Lietavská Svinná</t>
  </si>
  <si>
    <t>Sl.štrkopiesky, s.r.o.,  k.ú. Kočovce - Važiny</t>
  </si>
  <si>
    <t>Štatistika sledovania úrazovosti a preventívnej činnosti vo vzťahu ku Stratégii BOZP</t>
  </si>
  <si>
    <t>Oxylátor</t>
  </si>
  <si>
    <t>Multihelp III, IV</t>
  </si>
  <si>
    <t>Príloha č. 33</t>
  </si>
  <si>
    <t>v pôsobnosti HBZS Malacky</t>
  </si>
  <si>
    <t xml:space="preserve">Vybavenie banských záchranných staníc a zberných plynových stredísk dýchacou, oživovacou a spojovacou technikou </t>
  </si>
  <si>
    <t>vo výberovom konaní           
DP Pozdišovce</t>
  </si>
  <si>
    <t>vo výberovom konaní           
DP Brezina</t>
  </si>
  <si>
    <t>vo výberovom konaní           
DP Trnava pri Laborci</t>
  </si>
  <si>
    <t>Miesto vzniku zápary</t>
  </si>
  <si>
    <t>Sklady výbušnín - stav k 31. 12. 2017</t>
  </si>
  <si>
    <t>NAFTA a.s. DP Pozdišovce I     odkalisko Moravany</t>
  </si>
  <si>
    <t>B</t>
  </si>
  <si>
    <t>KABE s.r.o. Banská Bystrica          (Horná Mičiná - Ťarbaška)</t>
  </si>
  <si>
    <t>GENES a.s. Hnúšťa                      (Hliník nad Hronom)</t>
  </si>
  <si>
    <t>GRAU s.r.o. Sliač                          (Poltár V - V. Petrovec)</t>
  </si>
  <si>
    <t>Kameňolomy CS, s.r.o.                  DP Beluša</t>
  </si>
  <si>
    <t xml:space="preserve">Baňa Nováky     </t>
  </si>
  <si>
    <t>Baňa Cigeľ</t>
  </si>
  <si>
    <t>Slovmag Lubeník</t>
  </si>
  <si>
    <t>SMZ Jelšava</t>
  </si>
  <si>
    <t xml:space="preserve">PPLS Jelšava </t>
  </si>
  <si>
    <t>Spireta</t>
  </si>
  <si>
    <t>TJ Bánovce</t>
  </si>
  <si>
    <t>ZPS Závod prieskum</t>
  </si>
  <si>
    <t>Meracia technika</t>
  </si>
  <si>
    <t>Kompresory</t>
  </si>
  <si>
    <t>Fľaše v dýchacích a oživovacích prístrojoch sú vedené ako súčasť prístrojov!</t>
  </si>
  <si>
    <t>Trvanie zásahu (hod.)</t>
  </si>
  <si>
    <t>od elektro zariadenia</t>
  </si>
  <si>
    <t>od otvoreného ohňa</t>
  </si>
  <si>
    <t>od strojného zariadenia</t>
  </si>
  <si>
    <t>priamy zásah</t>
  </si>
  <si>
    <t>Druh nehody a jej príčiny</t>
  </si>
  <si>
    <t>exogénny požiar</t>
  </si>
  <si>
    <t>endogénny požiar</t>
  </si>
  <si>
    <t>HBP, a.s., Prievidza, ŤÚ Nováky</t>
  </si>
  <si>
    <t>HBP, a.s., Prievidza, ŤÚ Handlová</t>
  </si>
  <si>
    <t>Príloha č. 35</t>
  </si>
  <si>
    <t>8,693</t>
  </si>
  <si>
    <t>nezar.</t>
  </si>
  <si>
    <t>1,27852</t>
  </si>
  <si>
    <t>Úložisko uzavreté</t>
  </si>
  <si>
    <t>B*</t>
  </si>
  <si>
    <t>STAVMEZ s.r.o. Zvolen                         (Badín I - Skalica)</t>
  </si>
  <si>
    <t>úložisko uzavreté</t>
  </si>
  <si>
    <t>Poznámka:  Č - činné odvaly,    N - nečinné odvaly,  * údaje spoločné s BENTOKOP s.r.o. Kopernica</t>
  </si>
  <si>
    <t>Rudné bane (magnezit)</t>
  </si>
  <si>
    <t>BEKAM, s.r.o., Považský Chlmec, Palúdzka</t>
  </si>
  <si>
    <t>A</t>
  </si>
  <si>
    <t>CRH (Slovensko) a.s.,                           Rohožník, prevádzka Orlov</t>
  </si>
  <si>
    <t>Príloha č. 48</t>
  </si>
  <si>
    <t>Masky CM 4, CM 5</t>
  </si>
  <si>
    <t>Kyslíkové fľaše 2l                   200 bar G 3/4</t>
  </si>
  <si>
    <t>Kyslíkové fľaše 2l               200 bar M 24x2</t>
  </si>
  <si>
    <t>Vzduchové fľaše 200 bar</t>
  </si>
  <si>
    <t>Vzduchové kompresory</t>
  </si>
  <si>
    <t>Kyslíkové fľaše 2l 150 bar</t>
  </si>
  <si>
    <r>
      <t xml:space="preserve">Pohlcovače CO 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BG 4 </t>
    </r>
  </si>
  <si>
    <t>Vybavenie</t>
  </si>
  <si>
    <r>
      <t xml:space="preserve">*5 - Záchranárské telefóny tvoria: </t>
    </r>
    <r>
      <rPr>
        <sz val="10"/>
        <rFont val="Arial"/>
        <family val="2"/>
        <charset val="238"/>
      </rPr>
      <t xml:space="preserve"> vysielačky, Buddy Phone.</t>
    </r>
  </si>
  <si>
    <r>
      <t xml:space="preserve">*4 - Príslušenstvo tvoria:     </t>
    </r>
    <r>
      <rPr>
        <sz val="10"/>
        <rFont val="Arial"/>
        <family val="2"/>
        <charset val="238"/>
      </rPr>
      <t>masky, potápačské masky, náhradné fľaše, pohlcovače plynov.</t>
    </r>
  </si>
  <si>
    <r>
      <t xml:space="preserve">*1 - Dýchacie prístroje:        </t>
    </r>
    <r>
      <rPr>
        <sz val="10"/>
        <rFont val="Arial"/>
        <family val="2"/>
        <charset val="238"/>
      </rPr>
      <t>vzduchové: Saturn S5, Saturn S7, Diaľkový DP.</t>
    </r>
  </si>
  <si>
    <r>
      <t xml:space="preserve">*2 - Oživovacie prístroje:     </t>
    </r>
    <r>
      <rPr>
        <sz val="10"/>
        <rFont val="Arial"/>
        <family val="2"/>
        <charset val="238"/>
      </rPr>
      <t>Saturn OXY, Spireta, Ultihelp 1, Multihelp 3, Multihelp 4, Ambu vak Mark II.</t>
    </r>
  </si>
  <si>
    <r>
      <t xml:space="preserve">*3 - Meracie skrinky:            </t>
    </r>
    <r>
      <rPr>
        <sz val="10"/>
        <rFont val="Arial"/>
        <family val="2"/>
        <charset val="238"/>
      </rPr>
      <t xml:space="preserve">MEDI skrinka, skúšobná hlava na masku, TESTER S 01. </t>
    </r>
  </si>
  <si>
    <t>trhacie práce</t>
  </si>
  <si>
    <t>podzemie - chodba 111212</t>
  </si>
  <si>
    <t>úraz zamestnanca</t>
  </si>
  <si>
    <t>transport postihnutého</t>
  </si>
  <si>
    <t>podzemie - chodba 212 343-0</t>
  </si>
  <si>
    <t>podzemie - chodba 212 119-65</t>
  </si>
  <si>
    <t>havarijný zásah</t>
  </si>
  <si>
    <t>podzemie - komplexný mechanizovaný porub 107 072B</t>
  </si>
  <si>
    <t>povrch -  ťažná veža - skipová</t>
  </si>
  <si>
    <t>vniknutie osôb</t>
  </si>
  <si>
    <t>evakuácia osôb</t>
  </si>
  <si>
    <t>podzemie - chodba 011 107-0</t>
  </si>
  <si>
    <t>Počet zápar vzniknutých v roku 2018</t>
  </si>
  <si>
    <t>*</t>
  </si>
  <si>
    <t>* Od roku 2018 už tieto údaje organizácie neuvádzajú</t>
  </si>
  <si>
    <r>
      <t xml:space="preserve">                     - malé ťažné zariadenia - s menovitou rýchlosťou do 3 m.s</t>
    </r>
    <r>
      <rPr>
        <vertAlign val="superscript"/>
        <sz val="10"/>
        <rFont val="Arial"/>
        <family val="2"/>
        <charset val="238"/>
      </rPr>
      <t>-1</t>
    </r>
  </si>
  <si>
    <t>Trhacie práce malého rozsahu</t>
  </si>
  <si>
    <t>Príloha č. 39</t>
  </si>
  <si>
    <t>Príloha č. 38</t>
  </si>
  <si>
    <r>
      <t>Poznámka:    - veľké ťažné zariadenia - s menovitou rýchlosťou nad 3 m.s</t>
    </r>
    <r>
      <rPr>
        <vertAlign val="superscript"/>
        <sz val="10"/>
        <rFont val="Arial"/>
        <family val="2"/>
        <charset val="238"/>
      </rPr>
      <t>-1</t>
    </r>
  </si>
  <si>
    <t>Dobývanie, s.r.o.                               DP Stráňavy - Polom</t>
  </si>
  <si>
    <t>Tondach Slovensko, s.r.o.,                                   DP Nitrianske Pravno</t>
  </si>
  <si>
    <t>Kameňolomy, s.r.o.                       DP - Rožnové Mitice</t>
  </si>
  <si>
    <t>Kamenta - Zdenko Ducky,                      DP Podhradie</t>
  </si>
  <si>
    <t>Sl. Štrkopiesky, s.r.o.,                                Kočovce Važiny, Západ</t>
  </si>
  <si>
    <t>M. Matuška - KAMENAPRODUKT (Zvolenská Slatina)</t>
  </si>
  <si>
    <t>Veľká nad Ipľom</t>
  </si>
  <si>
    <t>EUROBASALT a.s.,                       (Veľké Dravce)</t>
  </si>
  <si>
    <t>Pondelok</t>
  </si>
  <si>
    <t>Ipeľské štrkopiesky s.r.o.               (Veľká nad Ipľom)</t>
  </si>
  <si>
    <t>SILICA s.r.o. B. Bystrica                             (Banská Štiavnica I)</t>
  </si>
  <si>
    <t>Carmeuse Slovakia, s.r.o., 
DP Trebejov</t>
  </si>
  <si>
    <t>REGOS s.r.o. Lučenec                                         (Stará Kremnička 3)</t>
  </si>
  <si>
    <t>ENERGOGAZ a.s. Košice                  (Lutila)</t>
  </si>
  <si>
    <t>PK Doprastav a.s. Žilina                              (Badín - Bačov))</t>
  </si>
  <si>
    <t>PK Doprastav a.s. Žilina                              (Bulhary)</t>
  </si>
  <si>
    <t>BENTOKOP s.r.o. Kopernica (Kopernica)</t>
  </si>
  <si>
    <t>CRH (Slovensko), a.s.                                 Gemerská Hôrka</t>
  </si>
  <si>
    <t>KSR-Kameňolomy SR s.r.o.                             Zvolen (Krnišov - Tepličky)</t>
  </si>
  <si>
    <t>V.D.S., a. s., Bratislava 
DP Pohranice</t>
  </si>
  <si>
    <t>CESTY NITRA, a.s., Nitra, IS-LOM s.r.o. Maglovec, Košice               DP Čierne Kľačany</t>
  </si>
  <si>
    <t>KAMEŇOLOMY, s.r.o.,                                N. Mesto n/Váhom, DP Hubina</t>
  </si>
  <si>
    <t>KAMEŇOLOMY, s.r.o.,                                 N. Mesto n/Váhom, DP Jablonica</t>
  </si>
  <si>
    <t>KaS, a.s., Zlaté Moravce,               DP Obyce</t>
  </si>
  <si>
    <t>LBK PERLIT s.r.o.                                             Lehôtka pod Brehmi (Jastrabá)</t>
  </si>
  <si>
    <t xml:space="preserve"> * - údaje spoločné s BENTOKOP s.r.o., Kopernica</t>
  </si>
  <si>
    <t>Sillar s.r.o. Lučenec                                  (Fiľakovo)</t>
  </si>
  <si>
    <t>Sedlecký kaolín Slovensko s.r.o. Banská Bystrica                (Bartošova Lehôtka I)</t>
  </si>
  <si>
    <t>Sedlecký kaolín Slovensko s.r.o. Banská Bystrica                (Bartošova Lehôtka I, KN C 498/15)</t>
  </si>
  <si>
    <t>AMAS s.r.o. Podrečany                       (H. Tisovník)</t>
  </si>
  <si>
    <t xml:space="preserve">WMJ Company s.r.o. Bratislava </t>
  </si>
  <si>
    <t>568,302</t>
  </si>
  <si>
    <t>51,508</t>
  </si>
  <si>
    <t>1521,534</t>
  </si>
  <si>
    <t>11,979</t>
  </si>
  <si>
    <t>2390,753</t>
  </si>
  <si>
    <t>8784,66</t>
  </si>
  <si>
    <t>STEINBRUCH Žilina s.r.o., DP Lietavská Lúčka</t>
  </si>
  <si>
    <t>Kamenivo Nord 1 s.r.o.,                         DP Jablonové</t>
  </si>
  <si>
    <t>Rudné bane š.p., Banská Bystrica,  DP Pezinok II.*</t>
  </si>
  <si>
    <t xml:space="preserve"> * - prevádzka odkalísk povolená aj ukončená pre účinnosťou zákona č. 514/2008 Z. z.</t>
  </si>
  <si>
    <t>V.D.S., a.s., Bratislava,                   DP Šoporňa</t>
  </si>
  <si>
    <t>ILKA, s.r.o., Kráľová pri Senci      LNN Veľký Grob</t>
  </si>
  <si>
    <t>Bez organizácie!                       Predtým Holcim Slovakia, a.s.,        Rohožník</t>
  </si>
  <si>
    <t>Sl. Štrkopiesky, s.r.o.,              DP Dubnica nad Váhom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</si>
</sst>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S_k_-;\-* #,##0.00\ _S_k_-;_-* &quot;-&quot;??\ _S_k_-;_-@_-"/>
    <numFmt numFmtId="165" formatCode="0.0"/>
    <numFmt numFmtId="166" formatCode="#,##0.000"/>
    <numFmt numFmtId="167" formatCode="#,##0.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vertAlign val="subscript"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8">
    <xf numFmtId="0" fontId="0" fillId="0" borderId="0" applyNumberFormat="0" applyFont="0" applyFill="0" applyBorder="0" applyProtection="0">
      <alignment vertical="center"/>
    </xf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" fillId="0" borderId="0" applyNumberFormat="0" applyFont="0" applyFill="0" applyBorder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10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1" fillId="0" borderId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9" fillId="0" borderId="70" applyNumberFormat="0" applyFill="0" applyAlignment="0" applyProtection="0"/>
    <xf numFmtId="0" fontId="22" fillId="7" borderId="0" applyNumberFormat="0" applyBorder="0" applyAlignment="0" applyProtection="0"/>
    <xf numFmtId="0" fontId="36" fillId="6" borderId="0" applyNumberFormat="0" applyBorder="0" applyAlignment="0" applyProtection="0"/>
    <xf numFmtId="0" fontId="23" fillId="19" borderId="71" applyNumberFormat="0" applyAlignment="0" applyProtection="0"/>
    <xf numFmtId="0" fontId="23" fillId="19" borderId="71" applyNumberFormat="0" applyAlignment="0" applyProtection="0"/>
    <xf numFmtId="0" fontId="24" fillId="0" borderId="72" applyNumberFormat="0" applyFill="0" applyAlignment="0" applyProtection="0"/>
    <xf numFmtId="0" fontId="25" fillId="0" borderId="73" applyNumberFormat="0" applyFill="0" applyAlignment="0" applyProtection="0"/>
    <xf numFmtId="0" fontId="26" fillId="0" borderId="74" applyNumberFormat="0" applyFill="0" applyAlignment="0" applyProtection="0"/>
    <xf numFmtId="0" fontId="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1" fillId="0" borderId="0"/>
    <xf numFmtId="0" fontId="1" fillId="0" borderId="0" applyNumberFormat="0" applyFont="0" applyFill="0" applyBorder="0" applyProtection="0">
      <alignment vertical="center"/>
    </xf>
    <xf numFmtId="0" fontId="1" fillId="21" borderId="75" applyNumberFormat="0" applyFont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9" fillId="0" borderId="70" applyNumberFormat="0" applyFill="0" applyAlignment="0" applyProtection="0"/>
    <xf numFmtId="0" fontId="22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10" borderId="77" applyNumberFormat="0" applyAlignment="0" applyProtection="0"/>
    <xf numFmtId="0" fontId="33" fillId="22" borderId="77" applyNumberFormat="0" applyAlignment="0" applyProtection="0"/>
    <xf numFmtId="0" fontId="34" fillId="22" borderId="7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6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>
      <alignment vertical="center"/>
    </xf>
    <xf numFmtId="0" fontId="1" fillId="0" borderId="0" applyNumberFormat="0" applyFont="0" applyFill="0" applyBorder="0" applyProtection="0">
      <alignment vertical="center"/>
    </xf>
  </cellStyleXfs>
  <cellXfs count="101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/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Alignment="1">
      <alignment horizontal="center"/>
    </xf>
    <xf numFmtId="0" fontId="4" fillId="0" borderId="0" xfId="3" applyFont="1" applyFill="1"/>
    <xf numFmtId="0" fontId="9" fillId="0" borderId="0" xfId="3" applyFont="1" applyFill="1"/>
    <xf numFmtId="0" fontId="6" fillId="0" borderId="0" xfId="3" applyFont="1" applyFill="1"/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5" applyFont="1" applyFill="1"/>
    <xf numFmtId="0" fontId="6" fillId="0" borderId="0" xfId="5" applyFont="1" applyFill="1" applyBorder="1" applyAlignment="1">
      <alignment vertical="center"/>
    </xf>
    <xf numFmtId="0" fontId="4" fillId="0" borderId="0" xfId="5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6" applyFont="1" applyFill="1" applyAlignment="1">
      <alignment vertical="center"/>
    </xf>
    <xf numFmtId="0" fontId="4" fillId="0" borderId="1" xfId="6" applyFont="1" applyFill="1" applyBorder="1" applyAlignment="1" applyProtection="1">
      <alignment horizontal="center" vertical="center"/>
      <protection locked="0"/>
    </xf>
    <xf numFmtId="0" fontId="4" fillId="0" borderId="0" xfId="7" applyFont="1" applyFill="1"/>
    <xf numFmtId="0" fontId="4" fillId="0" borderId="0" xfId="7" applyFont="1" applyFill="1" applyAlignment="1">
      <alignment horizontal="center"/>
    </xf>
    <xf numFmtId="0" fontId="4" fillId="0" borderId="0" xfId="7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8" applyFont="1" applyFill="1" applyAlignment="1">
      <alignment horizontal="center"/>
    </xf>
    <xf numFmtId="0" fontId="4" fillId="0" borderId="0" xfId="8" applyFont="1" applyFill="1"/>
    <xf numFmtId="0" fontId="8" fillId="0" borderId="0" xfId="8" applyFont="1" applyFill="1" applyBorder="1"/>
    <xf numFmtId="0" fontId="8" fillId="0" borderId="0" xfId="8" applyFont="1" applyFill="1"/>
    <xf numFmtId="0" fontId="4" fillId="0" borderId="0" xfId="9" applyFont="1" applyFill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3" fontId="4" fillId="0" borderId="0" xfId="7" applyNumberFormat="1" applyFont="1" applyFill="1"/>
    <xf numFmtId="0" fontId="6" fillId="0" borderId="0" xfId="3" applyFont="1" applyFill="1" applyAlignment="1"/>
    <xf numFmtId="0" fontId="4" fillId="0" borderId="9" xfId="4" applyFont="1" applyFill="1" applyBorder="1"/>
    <xf numFmtId="0" fontId="4" fillId="0" borderId="9" xfId="4" applyFont="1" applyFill="1" applyBorder="1" applyAlignment="1">
      <alignment horizontal="right"/>
    </xf>
    <xf numFmtId="3" fontId="6" fillId="0" borderId="12" xfId="4" applyNumberFormat="1" applyFont="1" applyFill="1" applyBorder="1" applyAlignment="1">
      <alignment horizontal="center" vertical="center"/>
    </xf>
    <xf numFmtId="0" fontId="6" fillId="0" borderId="14" xfId="4" applyFont="1" applyFill="1" applyBorder="1"/>
    <xf numFmtId="0" fontId="4" fillId="0" borderId="15" xfId="4" applyFont="1" applyFill="1" applyBorder="1"/>
    <xf numFmtId="0" fontId="4" fillId="0" borderId="18" xfId="4" applyFont="1" applyFill="1" applyBorder="1"/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3" fontId="7" fillId="0" borderId="0" xfId="7" applyNumberFormat="1" applyFont="1" applyFill="1" applyAlignment="1">
      <alignment horizontal="right"/>
    </xf>
    <xf numFmtId="2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6" applyFont="1" applyFill="1" applyAlignment="1">
      <alignment horizontal="right" vertical="center"/>
    </xf>
    <xf numFmtId="0" fontId="7" fillId="0" borderId="0" xfId="0" applyFont="1" applyFill="1" applyAlignment="1"/>
    <xf numFmtId="0" fontId="4" fillId="0" borderId="31" xfId="0" applyFont="1" applyFill="1" applyBorder="1" applyAlignment="1"/>
    <xf numFmtId="0" fontId="6" fillId="0" borderId="0" xfId="0" applyFont="1" applyFill="1" applyBorder="1" applyAlignment="1"/>
    <xf numFmtId="0" fontId="6" fillId="0" borderId="0" xfId="12" applyFont="1" applyFill="1" applyAlignment="1">
      <alignment vertical="center"/>
    </xf>
    <xf numFmtId="0" fontId="1" fillId="0" borderId="0" xfId="12" applyFont="1" applyFill="1" applyAlignment="1">
      <alignment horizontal="left" vertical="center"/>
    </xf>
    <xf numFmtId="0" fontId="1" fillId="0" borderId="0" xfId="12" applyFont="1" applyFill="1" applyAlignment="1">
      <alignment horizontal="center" vertical="center"/>
    </xf>
    <xf numFmtId="0" fontId="1" fillId="0" borderId="0" xfId="12" applyFont="1" applyFill="1">
      <alignment vertical="center"/>
    </xf>
    <xf numFmtId="0" fontId="1" fillId="0" borderId="0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center"/>
    </xf>
    <xf numFmtId="0" fontId="1" fillId="0" borderId="0" xfId="12" applyFont="1" applyFill="1" applyBorder="1" applyAlignment="1"/>
    <xf numFmtId="0" fontId="2" fillId="0" borderId="1" xfId="12" applyFont="1" applyFill="1" applyBorder="1" applyAlignment="1">
      <alignment horizontal="center" vertical="center"/>
    </xf>
    <xf numFmtId="3" fontId="1" fillId="0" borderId="1" xfId="12" applyNumberFormat="1" applyFont="1" applyFill="1" applyBorder="1" applyAlignment="1" applyProtection="1">
      <alignment horizontal="center" vertical="center"/>
      <protection locked="0"/>
    </xf>
    <xf numFmtId="4" fontId="1" fillId="0" borderId="1" xfId="12" applyNumberFormat="1" applyFont="1" applyFill="1" applyBorder="1" applyAlignment="1" applyProtection="1">
      <alignment horizontal="center" vertical="center"/>
      <protection locked="0"/>
    </xf>
    <xf numFmtId="0" fontId="10" fillId="0" borderId="1" xfId="12" applyFont="1" applyFill="1" applyBorder="1" applyAlignment="1">
      <alignment horizontal="center" vertical="center"/>
    </xf>
    <xf numFmtId="0" fontId="1" fillId="0" borderId="0" xfId="12" applyFont="1" applyFill="1" applyBorder="1">
      <alignment vertical="center"/>
    </xf>
    <xf numFmtId="2" fontId="6" fillId="0" borderId="0" xfId="12" applyNumberFormat="1" applyFont="1" applyFill="1" applyBorder="1" applyAlignment="1">
      <alignment horizontal="center"/>
    </xf>
    <xf numFmtId="0" fontId="1" fillId="0" borderId="0" xfId="12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left" vertical="center" wrapText="1"/>
    </xf>
    <xf numFmtId="0" fontId="2" fillId="0" borderId="1" xfId="11" applyFont="1" applyFill="1" applyBorder="1" applyAlignment="1">
      <alignment horizontal="center" vertical="center"/>
    </xf>
    <xf numFmtId="3" fontId="1" fillId="0" borderId="1" xfId="11" applyNumberFormat="1" applyFont="1" applyFill="1" applyBorder="1" applyAlignment="1" applyProtection="1">
      <alignment horizontal="center" vertical="center"/>
      <protection locked="0"/>
    </xf>
    <xf numFmtId="4" fontId="1" fillId="0" borderId="1" xfId="11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Fill="1">
      <alignment vertic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" fillId="0" borderId="0" xfId="2" applyFont="1" applyFill="1" applyAlignment="1"/>
    <xf numFmtId="0" fontId="1" fillId="0" borderId="0" xfId="2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3" fontId="1" fillId="0" borderId="1" xfId="2" applyNumberFormat="1" applyFont="1" applyFill="1" applyBorder="1" applyAlignment="1" applyProtection="1">
      <alignment horizontal="center" vertical="center"/>
      <protection locked="0"/>
    </xf>
    <xf numFmtId="3" fontId="1" fillId="0" borderId="4" xfId="4" applyNumberFormat="1" applyFont="1" applyFill="1" applyBorder="1" applyAlignment="1" applyProtection="1">
      <alignment horizontal="center" vertical="center"/>
      <protection locked="0"/>
    </xf>
    <xf numFmtId="3" fontId="1" fillId="0" borderId="1" xfId="4" applyNumberFormat="1" applyFont="1" applyFill="1" applyBorder="1" applyAlignment="1" applyProtection="1">
      <alignment horizontal="center" vertical="center"/>
      <protection locked="0"/>
    </xf>
    <xf numFmtId="3" fontId="1" fillId="0" borderId="2" xfId="4" applyNumberFormat="1" applyFont="1" applyFill="1" applyBorder="1" applyAlignment="1" applyProtection="1">
      <alignment horizontal="center" vertical="center"/>
      <protection locked="0"/>
    </xf>
    <xf numFmtId="0" fontId="1" fillId="0" borderId="5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left" vertical="center"/>
    </xf>
    <xf numFmtId="14" fontId="1" fillId="0" borderId="7" xfId="5" applyNumberFormat="1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left" vertical="center" wrapText="1"/>
    </xf>
    <xf numFmtId="0" fontId="1" fillId="0" borderId="0" xfId="5" applyFont="1" applyFill="1"/>
    <xf numFmtId="0" fontId="6" fillId="0" borderId="0" xfId="6" applyFont="1" applyFill="1" applyBorder="1" applyAlignment="1">
      <alignment vertical="center"/>
    </xf>
    <xf numFmtId="0" fontId="4" fillId="0" borderId="0" xfId="0" applyFont="1" applyFill="1" applyAlignment="1" applyProtection="1">
      <protection locked="0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left" vertical="center" wrapText="1"/>
    </xf>
    <xf numFmtId="0" fontId="2" fillId="0" borderId="0" xfId="12" applyFont="1" applyFill="1" applyBorder="1" applyAlignment="1">
      <alignment vertical="center" wrapText="1"/>
    </xf>
    <xf numFmtId="0" fontId="1" fillId="0" borderId="6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" fillId="0" borderId="1" xfId="8" applyFont="1" applyFill="1" applyBorder="1" applyAlignment="1" applyProtection="1">
      <alignment horizontal="center" vertical="center"/>
      <protection locked="0"/>
    </xf>
    <xf numFmtId="166" fontId="1" fillId="0" borderId="1" xfId="12" applyNumberFormat="1" applyFont="1" applyFill="1" applyBorder="1" applyAlignment="1" applyProtection="1">
      <alignment horizontal="center" vertical="center"/>
      <protection locked="0"/>
    </xf>
    <xf numFmtId="49" fontId="1" fillId="0" borderId="1" xfId="12" applyNumberFormat="1" applyFont="1" applyFill="1" applyBorder="1" applyAlignment="1" applyProtection="1">
      <alignment horizontal="center" vertical="center"/>
      <protection locked="0"/>
    </xf>
    <xf numFmtId="3" fontId="6" fillId="0" borderId="1" xfId="12" applyNumberFormat="1" applyFont="1" applyFill="1" applyBorder="1" applyAlignment="1" applyProtection="1">
      <alignment horizontal="center" vertical="center"/>
      <protection locked="0"/>
    </xf>
    <xf numFmtId="3" fontId="1" fillId="0" borderId="0" xfId="12" applyNumberFormat="1" applyFont="1" applyFill="1" applyBorder="1" applyAlignment="1" applyProtection="1">
      <alignment horizontal="center" vertical="center"/>
      <protection locked="0"/>
    </xf>
    <xf numFmtId="4" fontId="1" fillId="0" borderId="0" xfId="12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2" fillId="0" borderId="0" xfId="12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0" borderId="0" xfId="3" applyFont="1" applyFill="1" applyAlignment="1">
      <alignment horizontal="right" vertical="center"/>
    </xf>
    <xf numFmtId="0" fontId="4" fillId="0" borderId="34" xfId="4" applyFont="1" applyFill="1" applyBorder="1"/>
    <xf numFmtId="3" fontId="6" fillId="0" borderId="36" xfId="4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6" applyFont="1" applyFill="1" applyAlignment="1">
      <alignment horizontal="right" vertical="center"/>
    </xf>
    <xf numFmtId="0" fontId="1" fillId="0" borderId="0" xfId="9" applyFont="1" applyFill="1" applyAlignment="1">
      <alignment horizontal="right"/>
    </xf>
    <xf numFmtId="0" fontId="1" fillId="0" borderId="0" xfId="12" applyFont="1" applyFill="1" applyBorder="1" applyAlignment="1">
      <alignment horizontal="right"/>
    </xf>
    <xf numFmtId="1" fontId="7" fillId="0" borderId="0" xfId="12" applyNumberFormat="1" applyFont="1" applyFill="1" applyBorder="1" applyAlignment="1"/>
    <xf numFmtId="0" fontId="4" fillId="0" borderId="0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23" xfId="4" applyNumberFormat="1" applyFont="1" applyFill="1" applyBorder="1" applyAlignment="1" applyProtection="1">
      <alignment horizontal="center" vertical="center"/>
      <protection locked="0"/>
    </xf>
    <xf numFmtId="3" fontId="1" fillId="0" borderId="35" xfId="4" applyNumberFormat="1" applyFont="1" applyFill="1" applyBorder="1" applyAlignment="1" applyProtection="1">
      <alignment horizontal="center" vertical="center"/>
      <protection locked="0"/>
    </xf>
    <xf numFmtId="167" fontId="1" fillId="0" borderId="35" xfId="4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</xf>
    <xf numFmtId="1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left" vertical="center" shrinkToFit="1"/>
    </xf>
    <xf numFmtId="0" fontId="4" fillId="0" borderId="47" xfId="0" applyFont="1" applyFill="1" applyBorder="1" applyAlignment="1" applyProtection="1">
      <alignment horizontal="left" vertical="center" shrinkToFit="1"/>
    </xf>
    <xf numFmtId="0" fontId="4" fillId="0" borderId="48" xfId="0" applyFont="1" applyFill="1" applyBorder="1" applyAlignment="1" applyProtection="1">
      <alignment horizontal="left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3" fontId="1" fillId="0" borderId="40" xfId="2" applyNumberFormat="1" applyFont="1" applyFill="1" applyBorder="1" applyAlignment="1" applyProtection="1">
      <alignment horizontal="center" vertical="center"/>
      <protection locked="0"/>
    </xf>
    <xf numFmtId="3" fontId="1" fillId="0" borderId="4" xfId="2" applyNumberFormat="1" applyFont="1" applyFill="1" applyBorder="1" applyAlignment="1" applyProtection="1">
      <alignment horizontal="center" vertical="center"/>
      <protection locked="0"/>
    </xf>
    <xf numFmtId="3" fontId="1" fillId="0" borderId="44" xfId="2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/>
    </xf>
    <xf numFmtId="3" fontId="1" fillId="0" borderId="2" xfId="2" applyNumberFormat="1" applyFont="1" applyFill="1" applyBorder="1" applyAlignment="1" applyProtection="1">
      <alignment horizontal="center" vertical="center"/>
      <protection locked="0"/>
    </xf>
    <xf numFmtId="3" fontId="1" fillId="0" borderId="17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Font="1" applyFill="1" applyBorder="1" applyAlignment="1">
      <alignment horizontal="center" vertical="center"/>
    </xf>
    <xf numFmtId="3" fontId="1" fillId="0" borderId="32" xfId="2" applyNumberFormat="1" applyFont="1" applyFill="1" applyBorder="1" applyAlignment="1" applyProtection="1">
      <alignment horizontal="center" vertical="center"/>
      <protection locked="0"/>
    </xf>
    <xf numFmtId="3" fontId="1" fillId="0" borderId="29" xfId="2" applyNumberFormat="1" applyFont="1" applyFill="1" applyBorder="1" applyAlignment="1" applyProtection="1">
      <alignment horizontal="center" vertical="center"/>
      <protection locked="0"/>
    </xf>
    <xf numFmtId="3" fontId="1" fillId="0" borderId="30" xfId="2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vertical="center"/>
    </xf>
    <xf numFmtId="0" fontId="1" fillId="0" borderId="47" xfId="2" applyFont="1" applyFill="1" applyBorder="1" applyAlignment="1">
      <alignment vertical="center"/>
    </xf>
    <xf numFmtId="0" fontId="1" fillId="0" borderId="48" xfId="2" applyFont="1" applyFill="1" applyBorder="1" applyAlignment="1">
      <alignment vertical="center"/>
    </xf>
    <xf numFmtId="0" fontId="4" fillId="0" borderId="40" xfId="3" applyFont="1" applyFill="1" applyBorder="1" applyAlignment="1" applyProtection="1">
      <alignment horizontal="center" vertical="center"/>
      <protection locked="0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17" xfId="3" applyFont="1" applyFill="1" applyBorder="1" applyAlignment="1" applyProtection="1">
      <alignment horizontal="center" vertical="center"/>
      <protection locked="0"/>
    </xf>
    <xf numFmtId="0" fontId="4" fillId="0" borderId="29" xfId="3" applyFont="1" applyFill="1" applyBorder="1" applyAlignment="1" applyProtection="1">
      <alignment horizontal="center" vertical="center"/>
      <protection locked="0"/>
    </xf>
    <xf numFmtId="0" fontId="4" fillId="0" borderId="30" xfId="3" applyFont="1" applyFill="1" applyBorder="1" applyAlignment="1" applyProtection="1">
      <alignment horizontal="center" vertical="center"/>
      <protection locked="0"/>
    </xf>
    <xf numFmtId="0" fontId="4" fillId="0" borderId="47" xfId="3" applyFont="1" applyFill="1" applyBorder="1" applyAlignment="1">
      <alignment vertical="center"/>
    </xf>
    <xf numFmtId="0" fontId="15" fillId="0" borderId="47" xfId="3" applyFont="1" applyFill="1" applyBorder="1" applyAlignment="1">
      <alignment vertical="center"/>
    </xf>
    <xf numFmtId="0" fontId="15" fillId="0" borderId="48" xfId="3" applyFont="1" applyFill="1" applyBorder="1" applyAlignment="1">
      <alignment vertical="center"/>
    </xf>
    <xf numFmtId="1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2" fontId="6" fillId="0" borderId="40" xfId="0" applyNumberFormat="1" applyFont="1" applyFill="1" applyBorder="1" applyAlignment="1">
      <alignment horizontal="center" vertical="center" shrinkToFit="1"/>
    </xf>
    <xf numFmtId="2" fontId="1" fillId="0" borderId="42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2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2" xfId="0" applyNumberFormat="1" applyFont="1" applyFill="1" applyBorder="1" applyAlignment="1">
      <alignment horizontal="center" vertical="center" shrinkToFit="1"/>
    </xf>
    <xf numFmtId="2" fontId="6" fillId="0" borderId="43" xfId="0" applyNumberFormat="1" applyFont="1" applyFill="1" applyBorder="1" applyAlignment="1">
      <alignment horizontal="center" vertical="center" shrinkToFit="1"/>
    </xf>
    <xf numFmtId="2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4" xfId="0" applyNumberFormat="1" applyFont="1" applyFill="1" applyBorder="1" applyAlignment="1">
      <alignment horizontal="center" vertical="center" shrinkToFit="1"/>
    </xf>
    <xf numFmtId="2" fontId="6" fillId="0" borderId="44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2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18" xfId="0" applyNumberFormat="1" applyFont="1" applyFill="1" applyBorder="1" applyAlignment="1">
      <alignment horizontal="center" vertical="center" shrinkToFit="1"/>
    </xf>
    <xf numFmtId="2" fontId="4" fillId="0" borderId="19" xfId="0" applyNumberFormat="1" applyFont="1" applyFill="1" applyBorder="1" applyAlignment="1">
      <alignment horizontal="center" vertical="center" shrinkToFit="1"/>
    </xf>
    <xf numFmtId="2" fontId="4" fillId="0" borderId="10" xfId="0" applyNumberFormat="1" applyFont="1" applyFill="1" applyBorder="1" applyAlignment="1">
      <alignment horizontal="center" vertical="center" shrinkToFit="1"/>
    </xf>
    <xf numFmtId="165" fontId="4" fillId="0" borderId="10" xfId="0" applyNumberFormat="1" applyFont="1" applyFill="1" applyBorder="1" applyAlignment="1">
      <alignment horizontal="center" vertical="center" shrinkToFit="1"/>
    </xf>
    <xf numFmtId="165" fontId="4" fillId="0" borderId="41" xfId="0" applyNumberFormat="1" applyFont="1" applyFill="1" applyBorder="1" applyAlignment="1">
      <alignment horizontal="center" vertical="center" shrinkToFit="1"/>
    </xf>
    <xf numFmtId="1" fontId="1" fillId="0" borderId="4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1" fontId="1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1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4" fillId="0" borderId="40" xfId="0" applyFont="1" applyFill="1" applyBorder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40" xfId="8" applyFont="1" applyFill="1" applyBorder="1" applyAlignment="1" applyProtection="1">
      <alignment horizontal="center" vertical="center"/>
      <protection locked="0"/>
    </xf>
    <xf numFmtId="0" fontId="1" fillId="0" borderId="29" xfId="8" applyFont="1" applyFill="1" applyBorder="1" applyAlignment="1" applyProtection="1">
      <alignment horizontal="center" vertical="center"/>
      <protection locked="0"/>
    </xf>
    <xf numFmtId="0" fontId="4" fillId="0" borderId="47" xfId="8" applyFont="1" applyFill="1" applyBorder="1" applyAlignment="1">
      <alignment vertical="center" wrapText="1"/>
    </xf>
    <xf numFmtId="9" fontId="4" fillId="0" borderId="47" xfId="10" applyFont="1" applyFill="1" applyBorder="1" applyAlignment="1">
      <alignment vertical="center" wrapText="1"/>
    </xf>
    <xf numFmtId="0" fontId="4" fillId="0" borderId="46" xfId="8" applyFont="1" applyFill="1" applyBorder="1" applyAlignment="1">
      <alignment vertical="center" wrapText="1"/>
    </xf>
    <xf numFmtId="0" fontId="1" fillId="0" borderId="32" xfId="8" applyFont="1" applyFill="1" applyBorder="1" applyAlignment="1" applyProtection="1">
      <alignment horizontal="center" vertical="center"/>
      <protection locked="0"/>
    </xf>
    <xf numFmtId="0" fontId="1" fillId="0" borderId="4" xfId="8" applyFont="1" applyFill="1" applyBorder="1" applyAlignment="1" applyProtection="1">
      <alignment horizontal="center" vertical="center"/>
      <protection locked="0"/>
    </xf>
    <xf numFmtId="0" fontId="1" fillId="0" borderId="44" xfId="8" applyFont="1" applyFill="1" applyBorder="1" applyAlignment="1" applyProtection="1">
      <alignment horizontal="center" vertical="center"/>
      <protection locked="0"/>
    </xf>
    <xf numFmtId="0" fontId="4" fillId="0" borderId="48" xfId="8" applyFont="1" applyFill="1" applyBorder="1" applyAlignment="1">
      <alignment vertical="center" wrapText="1"/>
    </xf>
    <xf numFmtId="0" fontId="1" fillId="0" borderId="30" xfId="8" applyFont="1" applyFill="1" applyBorder="1" applyAlignment="1" applyProtection="1">
      <alignment horizontal="center" vertical="center"/>
      <protection locked="0"/>
    </xf>
    <xf numFmtId="0" fontId="1" fillId="0" borderId="2" xfId="8" applyFont="1" applyFill="1" applyBorder="1" applyAlignment="1" applyProtection="1">
      <alignment horizontal="center" vertical="center"/>
      <protection locked="0"/>
    </xf>
    <xf numFmtId="0" fontId="1" fillId="0" borderId="17" xfId="8" applyFont="1" applyFill="1" applyBorder="1" applyAlignment="1" applyProtection="1">
      <alignment horizontal="center" vertical="center"/>
      <protection locked="0"/>
    </xf>
    <xf numFmtId="0" fontId="6" fillId="3" borderId="5" xfId="8" applyFont="1" applyFill="1" applyBorder="1" applyAlignment="1">
      <alignment horizontal="left" vertical="center"/>
    </xf>
    <xf numFmtId="0" fontId="6" fillId="3" borderId="6" xfId="8" applyFont="1" applyFill="1" applyBorder="1" applyAlignment="1">
      <alignment horizontal="center" vertical="center"/>
    </xf>
    <xf numFmtId="0" fontId="6" fillId="3" borderId="7" xfId="8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  <protection locked="0"/>
    </xf>
    <xf numFmtId="3" fontId="6" fillId="3" borderId="7" xfId="8" applyNumberFormat="1" applyFont="1" applyFill="1" applyBorder="1" applyAlignment="1">
      <alignment horizontal="center" vertical="center"/>
    </xf>
    <xf numFmtId="4" fontId="6" fillId="3" borderId="7" xfId="8" applyNumberFormat="1" applyFont="1" applyFill="1" applyBorder="1" applyAlignment="1">
      <alignment horizontal="center" vertical="center"/>
    </xf>
    <xf numFmtId="4" fontId="6" fillId="3" borderId="45" xfId="8" applyNumberFormat="1" applyFont="1" applyFill="1" applyBorder="1" applyAlignment="1">
      <alignment horizontal="center" vertical="center"/>
    </xf>
    <xf numFmtId="0" fontId="4" fillId="0" borderId="46" xfId="9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 applyProtection="1">
      <alignment horizontal="center" vertical="center"/>
      <protection locked="0"/>
    </xf>
    <xf numFmtId="4" fontId="1" fillId="0" borderId="4" xfId="0" applyNumberFormat="1" applyFont="1" applyFill="1" applyBorder="1" applyAlignment="1" applyProtection="1">
      <alignment horizontal="center" vertical="center"/>
      <protection locked="0"/>
    </xf>
    <xf numFmtId="4" fontId="1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47" xfId="9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 applyProtection="1">
      <alignment horizontal="center" vertical="center"/>
      <protection locked="0"/>
    </xf>
    <xf numFmtId="4" fontId="1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8" xfId="9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5" xfId="9" applyFont="1" applyFill="1" applyBorder="1" applyAlignment="1">
      <alignment horizontal="center" vertical="center"/>
    </xf>
    <xf numFmtId="4" fontId="6" fillId="3" borderId="6" xfId="9" applyNumberFormat="1" applyFont="1" applyFill="1" applyBorder="1" applyAlignment="1">
      <alignment horizontal="center" vertical="center"/>
    </xf>
    <xf numFmtId="3" fontId="6" fillId="3" borderId="7" xfId="9" applyNumberFormat="1" applyFont="1" applyFill="1" applyBorder="1" applyAlignment="1">
      <alignment horizontal="center" vertical="center"/>
    </xf>
    <xf numFmtId="4" fontId="6" fillId="3" borderId="7" xfId="9" applyNumberFormat="1" applyFont="1" applyFill="1" applyBorder="1" applyAlignment="1">
      <alignment horizontal="center" vertical="center"/>
    </xf>
    <xf numFmtId="4" fontId="6" fillId="3" borderId="45" xfId="9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3" fontId="1" fillId="0" borderId="40" xfId="0" applyNumberFormat="1" applyFont="1" applyFill="1" applyBorder="1" applyAlignment="1" applyProtection="1">
      <alignment horizontal="center" vertical="center"/>
    </xf>
    <xf numFmtId="3" fontId="6" fillId="0" borderId="23" xfId="0" applyNumberFormat="1" applyFont="1" applyFill="1" applyBorder="1" applyAlignment="1" applyProtection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 vertical="center"/>
    </xf>
    <xf numFmtId="3" fontId="6" fillId="0" borderId="24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3" fontId="6" fillId="0" borderId="40" xfId="0" applyNumberFormat="1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4" fillId="0" borderId="46" xfId="0" applyFont="1" applyFill="1" applyBorder="1" applyAlignment="1" applyProtection="1">
      <alignment vertical="center"/>
    </xf>
    <xf numFmtId="0" fontId="10" fillId="0" borderId="42" xfId="0" applyFont="1" applyFill="1" applyBorder="1" applyAlignment="1" applyProtection="1">
      <alignment horizontal="center" vertical="center" wrapText="1"/>
    </xf>
    <xf numFmtId="4" fontId="6" fillId="3" borderId="42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center" vertical="center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10" fillId="0" borderId="50" xfId="0" applyFont="1" applyFill="1" applyBorder="1" applyAlignment="1" applyProtection="1">
      <alignment horizontal="center" vertical="center" wrapText="1"/>
    </xf>
    <xf numFmtId="4" fontId="1" fillId="0" borderId="29" xfId="0" applyNumberFormat="1" applyFont="1" applyFill="1" applyBorder="1" applyAlignment="1" applyProtection="1">
      <alignment horizontal="center" vertical="center"/>
    </xf>
    <xf numFmtId="166" fontId="6" fillId="0" borderId="49" xfId="0" applyNumberFormat="1" applyFont="1" applyFill="1" applyBorder="1" applyAlignment="1" applyProtection="1">
      <alignment horizontal="center" vertical="center"/>
    </xf>
    <xf numFmtId="166" fontId="6" fillId="0" borderId="29" xfId="0" applyNumberFormat="1" applyFont="1" applyFill="1" applyBorder="1" applyAlignment="1" applyProtection="1">
      <alignment horizontal="center" vertical="center"/>
    </xf>
    <xf numFmtId="166" fontId="6" fillId="3" borderId="50" xfId="0" applyNumberFormat="1" applyFont="1" applyFill="1" applyBorder="1" applyAlignment="1" applyProtection="1">
      <alignment horizontal="center" vertical="center"/>
    </xf>
    <xf numFmtId="3" fontId="1" fillId="0" borderId="47" xfId="0" applyNumberFormat="1" applyFont="1" applyFill="1" applyBorder="1" applyAlignment="1" applyProtection="1">
      <alignment horizontal="center" vertical="center"/>
    </xf>
    <xf numFmtId="3" fontId="6" fillId="0" borderId="51" xfId="0" applyNumberFormat="1" applyFont="1" applyFill="1" applyBorder="1" applyAlignment="1" applyProtection="1">
      <alignment horizontal="center" vertical="center"/>
    </xf>
    <xf numFmtId="3" fontId="6" fillId="0" borderId="47" xfId="0" applyNumberFormat="1" applyFont="1" applyFill="1" applyBorder="1" applyAlignment="1" applyProtection="1">
      <alignment horizontal="center" vertical="center"/>
    </xf>
    <xf numFmtId="3" fontId="6" fillId="3" borderId="52" xfId="0" applyNumberFormat="1" applyFont="1" applyFill="1" applyBorder="1" applyAlignment="1" applyProtection="1">
      <alignment horizontal="center" vertical="center"/>
    </xf>
    <xf numFmtId="0" fontId="4" fillId="0" borderId="47" xfId="7" applyFont="1" applyFill="1" applyBorder="1" applyAlignment="1">
      <alignment vertical="center" wrapText="1" shrinkToFit="1"/>
    </xf>
    <xf numFmtId="0" fontId="4" fillId="0" borderId="46" xfId="7" applyFont="1" applyFill="1" applyBorder="1" applyAlignment="1">
      <alignment vertical="center"/>
    </xf>
    <xf numFmtId="3" fontId="4" fillId="0" borderId="50" xfId="7" applyNumberFormat="1" applyFont="1" applyFill="1" applyBorder="1" applyAlignment="1">
      <alignment horizontal="center" vertical="center"/>
    </xf>
    <xf numFmtId="3" fontId="4" fillId="0" borderId="42" xfId="7" applyNumberFormat="1" applyFont="1" applyFill="1" applyBorder="1" applyAlignment="1">
      <alignment horizontal="center" vertical="center"/>
    </xf>
    <xf numFmtId="0" fontId="4" fillId="0" borderId="48" xfId="7" applyFont="1" applyFill="1" applyBorder="1" applyAlignment="1">
      <alignment vertical="center"/>
    </xf>
    <xf numFmtId="3" fontId="4" fillId="0" borderId="41" xfId="7" applyNumberFormat="1" applyFont="1" applyFill="1" applyBorder="1" applyAlignment="1">
      <alignment horizontal="center" vertical="center"/>
    </xf>
    <xf numFmtId="0" fontId="6" fillId="3" borderId="5" xfId="7" applyFont="1" applyFill="1" applyBorder="1" applyAlignment="1">
      <alignment horizontal="left" vertical="center"/>
    </xf>
    <xf numFmtId="3" fontId="6" fillId="3" borderId="43" xfId="7" applyNumberFormat="1" applyFont="1" applyFill="1" applyBorder="1" applyAlignment="1">
      <alignment horizontal="center" vertical="center"/>
    </xf>
    <xf numFmtId="3" fontId="4" fillId="0" borderId="19" xfId="7" applyNumberFormat="1" applyFont="1" applyFill="1" applyBorder="1" applyAlignment="1" applyProtection="1">
      <alignment horizontal="center" vertical="center"/>
      <protection locked="0"/>
    </xf>
    <xf numFmtId="3" fontId="4" fillId="0" borderId="4" xfId="7" applyNumberFormat="1" applyFont="1" applyFill="1" applyBorder="1" applyAlignment="1" applyProtection="1">
      <alignment horizontal="center" vertical="center"/>
      <protection locked="0"/>
    </xf>
    <xf numFmtId="3" fontId="6" fillId="3" borderId="44" xfId="7" applyNumberFormat="1" applyFont="1" applyFill="1" applyBorder="1" applyAlignment="1">
      <alignment horizontal="center" vertical="center"/>
    </xf>
    <xf numFmtId="3" fontId="4" fillId="0" borderId="32" xfId="7" applyNumberFormat="1" applyFont="1" applyFill="1" applyBorder="1" applyAlignment="1" applyProtection="1">
      <alignment horizontal="center" vertical="center"/>
      <protection locked="0"/>
    </xf>
    <xf numFmtId="3" fontId="4" fillId="0" borderId="10" xfId="7" applyNumberFormat="1" applyFont="1" applyFill="1" applyBorder="1" applyAlignment="1" applyProtection="1">
      <alignment horizontal="center" vertical="center"/>
      <protection locked="0"/>
    </xf>
    <xf numFmtId="3" fontId="4" fillId="0" borderId="1" xfId="7" applyNumberFormat="1" applyFont="1" applyFill="1" applyBorder="1" applyAlignment="1" applyProtection="1">
      <alignment horizontal="center" vertical="center"/>
      <protection locked="0"/>
    </xf>
    <xf numFmtId="3" fontId="6" fillId="3" borderId="40" xfId="7" applyNumberFormat="1" applyFont="1" applyFill="1" applyBorder="1" applyAlignment="1">
      <alignment horizontal="center" vertical="center"/>
    </xf>
    <xf numFmtId="3" fontId="4" fillId="0" borderId="29" xfId="7" applyNumberFormat="1" applyFont="1" applyFill="1" applyBorder="1" applyAlignment="1" applyProtection="1">
      <alignment horizontal="center" vertical="center"/>
      <protection locked="0"/>
    </xf>
    <xf numFmtId="3" fontId="4" fillId="0" borderId="16" xfId="7" applyNumberFormat="1" applyFont="1" applyFill="1" applyBorder="1" applyAlignment="1" applyProtection="1">
      <alignment horizontal="center" vertical="center"/>
      <protection locked="0"/>
    </xf>
    <xf numFmtId="3" fontId="4" fillId="0" borderId="2" xfId="7" applyNumberFormat="1" applyFont="1" applyFill="1" applyBorder="1" applyAlignment="1" applyProtection="1">
      <alignment horizontal="center" vertical="center"/>
      <protection locked="0"/>
    </xf>
    <xf numFmtId="3" fontId="6" fillId="3" borderId="17" xfId="7" applyNumberFormat="1" applyFont="1" applyFill="1" applyBorder="1" applyAlignment="1">
      <alignment horizontal="center" vertical="center"/>
    </xf>
    <xf numFmtId="3" fontId="4" fillId="0" borderId="30" xfId="7" applyNumberFormat="1" applyFont="1" applyFill="1" applyBorder="1" applyAlignment="1" applyProtection="1">
      <alignment horizontal="center" vertical="center"/>
      <protection locked="0"/>
    </xf>
    <xf numFmtId="3" fontId="6" fillId="3" borderId="21" xfId="7" applyNumberFormat="1" applyFont="1" applyFill="1" applyBorder="1" applyAlignment="1">
      <alignment horizontal="center" vertical="center"/>
    </xf>
    <xf numFmtId="3" fontId="6" fillId="3" borderId="7" xfId="7" applyNumberFormat="1" applyFont="1" applyFill="1" applyBorder="1" applyAlignment="1">
      <alignment horizontal="center" vertical="center"/>
    </xf>
    <xf numFmtId="3" fontId="6" fillId="3" borderId="45" xfId="7" applyNumberFormat="1" applyFont="1" applyFill="1" applyBorder="1" applyAlignment="1">
      <alignment horizontal="center" vertical="center"/>
    </xf>
    <xf numFmtId="3" fontId="6" fillId="3" borderId="6" xfId="7" applyNumberFormat="1" applyFont="1" applyFill="1" applyBorder="1" applyAlignment="1">
      <alignment horizontal="center" vertical="center"/>
    </xf>
    <xf numFmtId="3" fontId="6" fillId="3" borderId="20" xfId="7" applyNumberFormat="1" applyFont="1" applyFill="1" applyBorder="1" applyAlignment="1">
      <alignment horizontal="center" vertical="center"/>
    </xf>
    <xf numFmtId="3" fontId="6" fillId="3" borderId="56" xfId="7" applyNumberFormat="1" applyFont="1" applyFill="1" applyBorder="1" applyAlignment="1">
      <alignment horizontal="center" vertical="center"/>
    </xf>
    <xf numFmtId="3" fontId="6" fillId="3" borderId="18" xfId="7" applyNumberFormat="1" applyFont="1" applyFill="1" applyBorder="1" applyAlignment="1">
      <alignment horizontal="center" vertical="center"/>
    </xf>
    <xf numFmtId="3" fontId="6" fillId="3" borderId="9" xfId="7" applyNumberFormat="1" applyFont="1" applyFill="1" applyBorder="1" applyAlignment="1">
      <alignment horizontal="center" vertical="center"/>
    </xf>
    <xf numFmtId="3" fontId="6" fillId="3" borderId="15" xfId="7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1" fillId="0" borderId="0" xfId="4" applyFont="1" applyFill="1" applyAlignment="1"/>
    <xf numFmtId="0" fontId="4" fillId="0" borderId="43" xfId="0" applyFont="1" applyFill="1" applyBorder="1" applyAlignment="1">
      <alignment vertical="center"/>
    </xf>
    <xf numFmtId="0" fontId="6" fillId="0" borderId="6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40" xfId="6" applyFont="1" applyFill="1" applyBorder="1" applyAlignment="1" applyProtection="1">
      <alignment horizontal="center" vertical="center"/>
      <protection locked="0"/>
    </xf>
    <xf numFmtId="0" fontId="4" fillId="0" borderId="29" xfId="6" applyFont="1" applyFill="1" applyBorder="1" applyAlignment="1" applyProtection="1">
      <alignment horizontal="center" vertical="center"/>
      <protection locked="0"/>
    </xf>
    <xf numFmtId="0" fontId="4" fillId="0" borderId="48" xfId="6" applyFont="1" applyFill="1" applyBorder="1" applyAlignment="1">
      <alignment vertical="center"/>
    </xf>
    <xf numFmtId="0" fontId="4" fillId="0" borderId="9" xfId="6" applyFont="1" applyFill="1" applyBorder="1" applyAlignment="1" applyProtection="1">
      <alignment horizontal="center" vertical="center"/>
      <protection locked="0"/>
    </xf>
    <xf numFmtId="0" fontId="4" fillId="0" borderId="10" xfId="6" applyFont="1" applyFill="1" applyBorder="1" applyAlignment="1" applyProtection="1">
      <alignment horizontal="center" vertical="center"/>
      <protection locked="0"/>
    </xf>
    <xf numFmtId="0" fontId="4" fillId="0" borderId="55" xfId="6" applyFont="1" applyFill="1" applyBorder="1" applyAlignment="1">
      <alignment vertical="center"/>
    </xf>
    <xf numFmtId="0" fontId="4" fillId="0" borderId="32" xfId="6" applyFont="1" applyFill="1" applyBorder="1" applyAlignment="1" applyProtection="1">
      <alignment horizontal="center" vertical="center"/>
      <protection locked="0"/>
    </xf>
    <xf numFmtId="0" fontId="4" fillId="0" borderId="18" xfId="6" applyFont="1" applyFill="1" applyBorder="1" applyAlignment="1" applyProtection="1">
      <alignment horizontal="center" vertical="center"/>
      <protection locked="0"/>
    </xf>
    <xf numFmtId="0" fontId="4" fillId="0" borderId="19" xfId="6" applyFont="1" applyFill="1" applyBorder="1" applyAlignment="1" applyProtection="1">
      <alignment horizontal="center" vertical="center"/>
      <protection locked="0"/>
    </xf>
    <xf numFmtId="0" fontId="4" fillId="0" borderId="4" xfId="6" applyFont="1" applyFill="1" applyBorder="1" applyAlignment="1" applyProtection="1">
      <alignment horizontal="center" vertical="center"/>
      <protection locked="0"/>
    </xf>
    <xf numFmtId="0" fontId="4" fillId="0" borderId="44" xfId="6" applyFont="1" applyFill="1" applyBorder="1" applyAlignment="1" applyProtection="1">
      <alignment horizontal="center" vertical="center"/>
      <protection locked="0"/>
    </xf>
    <xf numFmtId="0" fontId="4" fillId="0" borderId="30" xfId="6" applyFont="1" applyFill="1" applyBorder="1" applyAlignment="1" applyProtection="1">
      <alignment horizontal="center" vertical="center"/>
      <protection locked="0"/>
    </xf>
    <xf numFmtId="0" fontId="4" fillId="0" borderId="15" xfId="6" applyFont="1" applyFill="1" applyBorder="1" applyAlignment="1" applyProtection="1">
      <alignment horizontal="center" vertical="center"/>
      <protection locked="0"/>
    </xf>
    <xf numFmtId="0" fontId="4" fillId="0" borderId="16" xfId="6" applyFont="1" applyFill="1" applyBorder="1" applyAlignment="1" applyProtection="1">
      <alignment horizontal="center" vertical="center"/>
      <protection locked="0"/>
    </xf>
    <xf numFmtId="0" fontId="4" fillId="0" borderId="2" xfId="6" applyFont="1" applyFill="1" applyBorder="1" applyAlignment="1" applyProtection="1">
      <alignment horizontal="center" vertical="center"/>
      <protection locked="0"/>
    </xf>
    <xf numFmtId="0" fontId="4" fillId="0" borderId="17" xfId="6" applyFont="1" applyFill="1" applyBorder="1" applyAlignment="1" applyProtection="1">
      <alignment horizontal="center" vertical="center"/>
      <protection locked="0"/>
    </xf>
    <xf numFmtId="3" fontId="6" fillId="3" borderId="46" xfId="0" applyNumberFormat="1" applyFont="1" applyFill="1" applyBorder="1" applyAlignment="1">
      <alignment horizontal="center" vertical="center"/>
    </xf>
    <xf numFmtId="3" fontId="6" fillId="3" borderId="47" xfId="0" applyNumberFormat="1" applyFont="1" applyFill="1" applyBorder="1" applyAlignment="1">
      <alignment horizontal="center" vertical="center"/>
    </xf>
    <xf numFmtId="3" fontId="6" fillId="3" borderId="52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1" fontId="6" fillId="3" borderId="47" xfId="0" applyNumberFormat="1" applyFont="1" applyFill="1" applyBorder="1" applyAlignment="1" applyProtection="1">
      <alignment horizontal="center" vertical="center"/>
      <protection locked="0"/>
    </xf>
    <xf numFmtId="0" fontId="6" fillId="3" borderId="20" xfId="4" applyFont="1" applyFill="1" applyBorder="1"/>
    <xf numFmtId="3" fontId="6" fillId="3" borderId="7" xfId="4" applyNumberFormat="1" applyFont="1" applyFill="1" applyBorder="1" applyAlignment="1">
      <alignment horizontal="center" vertical="center"/>
    </xf>
    <xf numFmtId="3" fontId="6" fillId="3" borderId="8" xfId="4" applyNumberFormat="1" applyFont="1" applyFill="1" applyBorder="1" applyAlignment="1">
      <alignment horizontal="center" vertical="center"/>
    </xf>
    <xf numFmtId="167" fontId="6" fillId="3" borderId="8" xfId="4" applyNumberFormat="1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left" vertical="center" shrinkToFi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45" xfId="3" applyFont="1" applyFill="1" applyBorder="1" applyAlignment="1">
      <alignment horizontal="center" vertical="center"/>
    </xf>
    <xf numFmtId="0" fontId="6" fillId="3" borderId="50" xfId="3" applyFont="1" applyFill="1" applyBorder="1" applyAlignment="1">
      <alignment horizontal="center"/>
    </xf>
    <xf numFmtId="0" fontId="6" fillId="3" borderId="42" xfId="3" applyFont="1" applyFill="1" applyBorder="1" applyAlignment="1">
      <alignment horizontal="center"/>
    </xf>
    <xf numFmtId="0" fontId="4" fillId="3" borderId="42" xfId="3" applyFont="1" applyFill="1" applyBorder="1" applyAlignment="1">
      <alignment horizontal="center"/>
    </xf>
    <xf numFmtId="0" fontId="6" fillId="3" borderId="43" xfId="3" applyFont="1" applyFill="1" applyBorder="1" applyAlignment="1">
      <alignment horizontal="center"/>
    </xf>
    <xf numFmtId="0" fontId="6" fillId="3" borderId="5" xfId="2" applyFont="1" applyFill="1" applyBorder="1" applyAlignment="1">
      <alignment vertical="center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7" xfId="2" applyNumberFormat="1" applyFont="1" applyFill="1" applyBorder="1" applyAlignment="1" applyProtection="1">
      <alignment horizontal="center" vertical="center"/>
      <protection locked="0"/>
    </xf>
    <xf numFmtId="3" fontId="6" fillId="3" borderId="45" xfId="2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left" vertical="center" wrapText="1"/>
    </xf>
    <xf numFmtId="1" fontId="6" fillId="3" borderId="6" xfId="0" applyNumberFormat="1" applyFont="1" applyFill="1" applyBorder="1" applyAlignment="1" applyProtection="1">
      <alignment horizontal="center" vertical="center" shrinkToFit="1"/>
    </xf>
    <xf numFmtId="1" fontId="6" fillId="3" borderId="7" xfId="0" applyNumberFormat="1" applyFont="1" applyFill="1" applyBorder="1" applyAlignment="1" applyProtection="1">
      <alignment horizontal="center" vertical="center" shrinkToFit="1"/>
    </xf>
    <xf numFmtId="1" fontId="6" fillId="3" borderId="20" xfId="0" applyNumberFormat="1" applyFont="1" applyFill="1" applyBorder="1" applyAlignment="1" applyProtection="1">
      <alignment horizontal="center" vertical="center" shrinkToFit="1"/>
    </xf>
    <xf numFmtId="1" fontId="6" fillId="3" borderId="5" xfId="0" applyNumberFormat="1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1" fontId="6" fillId="3" borderId="46" xfId="0" applyNumberFormat="1" applyFont="1" applyFill="1" applyBorder="1" applyAlignment="1" applyProtection="1">
      <alignment horizontal="center" vertical="center" shrinkToFit="1"/>
    </xf>
    <xf numFmtId="1" fontId="6" fillId="3" borderId="47" xfId="0" applyNumberFormat="1" applyFont="1" applyFill="1" applyBorder="1" applyAlignment="1" applyProtection="1">
      <alignment horizontal="center" vertical="center" shrinkToFit="1"/>
    </xf>
    <xf numFmtId="1" fontId="6" fillId="3" borderId="48" xfId="0" applyNumberFormat="1" applyFont="1" applyFill="1" applyBorder="1" applyAlignment="1" applyProtection="1">
      <alignment horizontal="center" vertical="center" shrinkToFit="1"/>
    </xf>
    <xf numFmtId="3" fontId="6" fillId="3" borderId="46" xfId="0" applyNumberFormat="1" applyFont="1" applyFill="1" applyBorder="1" applyAlignment="1" applyProtection="1">
      <alignment horizontal="center" vertical="center" shrinkToFit="1"/>
      <protection locked="0"/>
    </xf>
    <xf numFmtId="3" fontId="6" fillId="3" borderId="47" xfId="0" applyNumberFormat="1" applyFont="1" applyFill="1" applyBorder="1" applyAlignment="1" applyProtection="1">
      <alignment horizontal="center" vertical="center" shrinkToFit="1"/>
      <protection locked="0"/>
    </xf>
    <xf numFmtId="3" fontId="6" fillId="3" borderId="48" xfId="0" applyNumberFormat="1" applyFont="1" applyFill="1" applyBorder="1" applyAlignment="1" applyProtection="1">
      <alignment horizontal="center" vertical="center" shrinkToFit="1"/>
      <protection locked="0"/>
    </xf>
    <xf numFmtId="166" fontId="6" fillId="3" borderId="5" xfId="0" applyNumberFormat="1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 shrinkToFit="1"/>
    </xf>
    <xf numFmtId="166" fontId="6" fillId="3" borderId="6" xfId="0" applyNumberFormat="1" applyFont="1" applyFill="1" applyBorder="1" applyAlignment="1" applyProtection="1">
      <alignment horizontal="center" vertical="center" shrinkToFit="1"/>
    </xf>
    <xf numFmtId="166" fontId="6" fillId="3" borderId="7" xfId="0" applyNumberFormat="1" applyFont="1" applyFill="1" applyBorder="1" applyAlignment="1" applyProtection="1">
      <alignment horizontal="center" vertical="center" shrinkToFit="1"/>
    </xf>
    <xf numFmtId="166" fontId="6" fillId="3" borderId="20" xfId="0" applyNumberFormat="1" applyFont="1" applyFill="1" applyBorder="1" applyAlignment="1" applyProtection="1">
      <alignment horizontal="center" vertical="center" shrinkToFit="1"/>
    </xf>
    <xf numFmtId="2" fontId="1" fillId="0" borderId="1" xfId="12" applyNumberFormat="1" applyFont="1" applyFill="1" applyBorder="1" applyAlignment="1" applyProtection="1">
      <alignment horizontal="center" vertical="center"/>
      <protection locked="0"/>
    </xf>
    <xf numFmtId="2" fontId="1" fillId="0" borderId="0" xfId="12" applyNumberFormat="1" applyFont="1" applyFill="1" applyBorder="1" applyAlignment="1" applyProtection="1">
      <alignment horizontal="center" vertical="center"/>
      <protection locked="0"/>
    </xf>
    <xf numFmtId="2" fontId="1" fillId="0" borderId="0" xfId="12" applyNumberFormat="1" applyFont="1" applyFill="1" applyBorder="1">
      <alignment vertical="center"/>
    </xf>
    <xf numFmtId="2" fontId="1" fillId="0" borderId="1" xfId="11" applyNumberFormat="1" applyFont="1" applyFill="1" applyBorder="1" applyAlignment="1" applyProtection="1">
      <alignment horizontal="center" vertical="center"/>
      <protection locked="0"/>
    </xf>
    <xf numFmtId="0" fontId="2" fillId="4" borderId="1" xfId="11" applyFont="1" applyFill="1" applyBorder="1" applyAlignment="1">
      <alignment horizontal="center" vertical="center"/>
    </xf>
    <xf numFmtId="0" fontId="10" fillId="3" borderId="1" xfId="12" applyFont="1" applyFill="1" applyBorder="1" applyAlignment="1">
      <alignment horizontal="center" vertical="center"/>
    </xf>
    <xf numFmtId="3" fontId="6" fillId="3" borderId="1" xfId="12" applyNumberFormat="1" applyFont="1" applyFill="1" applyBorder="1" applyAlignment="1" applyProtection="1">
      <alignment horizontal="center" vertical="center"/>
      <protection locked="0"/>
    </xf>
    <xf numFmtId="4" fontId="6" fillId="3" borderId="1" xfId="12" applyNumberFormat="1" applyFont="1" applyFill="1" applyBorder="1" applyAlignment="1" applyProtection="1">
      <alignment horizontal="center" vertical="center"/>
      <protection locked="0"/>
    </xf>
    <xf numFmtId="166" fontId="6" fillId="3" borderId="1" xfId="12" applyNumberFormat="1" applyFont="1" applyFill="1" applyBorder="1" applyAlignment="1" applyProtection="1">
      <alignment horizontal="center" vertical="center"/>
      <protection locked="0"/>
    </xf>
    <xf numFmtId="3" fontId="6" fillId="3" borderId="1" xfId="12" applyNumberFormat="1" applyFont="1" applyFill="1" applyBorder="1" applyAlignment="1">
      <alignment horizontal="center" vertical="center"/>
    </xf>
    <xf numFmtId="4" fontId="6" fillId="3" borderId="1" xfId="12" applyNumberFormat="1" applyFont="1" applyFill="1" applyBorder="1" applyAlignment="1">
      <alignment horizontal="center" vertical="center"/>
    </xf>
    <xf numFmtId="0" fontId="14" fillId="3" borderId="1" xfId="12" applyFont="1" applyFill="1" applyBorder="1" applyAlignment="1">
      <alignment horizontal="center" vertical="center"/>
    </xf>
    <xf numFmtId="3" fontId="13" fillId="3" borderId="1" xfId="12" applyNumberFormat="1" applyFont="1" applyFill="1" applyBorder="1" applyAlignment="1">
      <alignment horizontal="center" vertical="center"/>
    </xf>
    <xf numFmtId="4" fontId="13" fillId="3" borderId="1" xfId="12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46" xfId="3" applyFont="1" applyFill="1" applyBorder="1" applyAlignment="1">
      <alignment vertical="center"/>
    </xf>
    <xf numFmtId="0" fontId="4" fillId="0" borderId="32" xfId="3" applyFont="1" applyFill="1" applyBorder="1" applyAlignment="1" applyProtection="1">
      <alignment horizontal="center" vertical="center"/>
      <protection locked="0"/>
    </xf>
    <xf numFmtId="0" fontId="4" fillId="0" borderId="4" xfId="3" applyFont="1" applyFill="1" applyBorder="1" applyAlignment="1" applyProtection="1">
      <alignment horizontal="center" vertical="center"/>
      <protection locked="0"/>
    </xf>
    <xf numFmtId="0" fontId="4" fillId="0" borderId="44" xfId="3" applyFont="1" applyFill="1" applyBorder="1" applyAlignment="1" applyProtection="1">
      <alignment horizontal="center" vertical="center"/>
      <protection locked="0"/>
    </xf>
    <xf numFmtId="0" fontId="6" fillId="0" borderId="5" xfId="3" applyFont="1" applyFill="1" applyBorder="1" applyAlignment="1">
      <alignment horizontal="center" vertical="center" shrinkToFit="1"/>
    </xf>
    <xf numFmtId="0" fontId="6" fillId="0" borderId="6" xfId="3" applyFont="1" applyFill="1" applyBorder="1" applyAlignment="1">
      <alignment horizontal="center" vertical="center" shrinkToFit="1"/>
    </xf>
    <xf numFmtId="0" fontId="6" fillId="0" borderId="7" xfId="3" applyFont="1" applyFill="1" applyBorder="1" applyAlignment="1">
      <alignment horizontal="center" vertical="center" shrinkToFit="1"/>
    </xf>
    <xf numFmtId="0" fontId="6" fillId="0" borderId="45" xfId="3" applyFont="1" applyFill="1" applyBorder="1" applyAlignment="1">
      <alignment horizontal="center" vertical="center" shrinkToFit="1"/>
    </xf>
    <xf numFmtId="0" fontId="1" fillId="0" borderId="0" xfId="3" applyFont="1" applyFill="1" applyAlignment="1"/>
    <xf numFmtId="167" fontId="1" fillId="0" borderId="23" xfId="4" applyNumberFormat="1" applyFont="1" applyFill="1" applyBorder="1" applyAlignment="1" applyProtection="1">
      <alignment horizontal="center" vertical="center"/>
      <protection locked="0"/>
    </xf>
    <xf numFmtId="167" fontId="1" fillId="0" borderId="4" xfId="4" applyNumberFormat="1" applyFont="1" applyFill="1" applyBorder="1" applyAlignment="1" applyProtection="1">
      <alignment horizontal="center" vertical="center"/>
      <protection locked="0"/>
    </xf>
    <xf numFmtId="167" fontId="6" fillId="3" borderId="7" xfId="4" applyNumberFormat="1" applyFont="1" applyFill="1" applyBorder="1" applyAlignment="1">
      <alignment horizontal="center" vertical="center"/>
    </xf>
    <xf numFmtId="2" fontId="1" fillId="0" borderId="18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9" xfId="0" applyNumberFormat="1" applyFont="1" applyFill="1" applyBorder="1" applyAlignment="1" applyProtection="1">
      <alignment horizontal="center" vertical="center" shrinkToFi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>
      <alignment horizontal="center" vertical="center" shrinkToFit="1"/>
    </xf>
    <xf numFmtId="2" fontId="6" fillId="0" borderId="56" xfId="0" applyNumberFormat="1" applyFont="1" applyFill="1" applyBorder="1" applyAlignment="1">
      <alignment horizontal="center" vertical="center" shrinkToFit="1"/>
    </xf>
    <xf numFmtId="1" fontId="1" fillId="0" borderId="18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41" xfId="0" applyNumberFormat="1" applyFont="1" applyFill="1" applyBorder="1" applyAlignment="1" applyProtection="1">
      <alignment horizontal="center" vertical="center" shrinkToFit="1"/>
      <protection locked="0"/>
    </xf>
    <xf numFmtId="1" fontId="6" fillId="0" borderId="24" xfId="0" applyNumberFormat="1" applyFont="1" applyFill="1" applyBorder="1" applyAlignment="1" applyProtection="1">
      <alignment horizontal="center" vertical="center"/>
      <protection locked="0"/>
    </xf>
    <xf numFmtId="1" fontId="1" fillId="0" borderId="24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3" fontId="1" fillId="0" borderId="43" xfId="0" applyNumberFormat="1" applyFont="1" applyFill="1" applyBorder="1" applyAlignment="1" applyProtection="1">
      <alignment horizontal="right" vertical="center" indent="1"/>
      <protection locked="0"/>
    </xf>
    <xf numFmtId="3" fontId="4" fillId="0" borderId="24" xfId="0" applyNumberFormat="1" applyFont="1" applyFill="1" applyBorder="1" applyAlignment="1" applyProtection="1">
      <alignment horizontal="center" vertical="center"/>
      <protection locked="0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40" xfId="0" applyNumberFormat="1" applyFont="1" applyFill="1" applyBorder="1" applyAlignment="1" applyProtection="1">
      <alignment horizontal="center" vertical="center"/>
      <protection locked="0"/>
    </xf>
    <xf numFmtId="3" fontId="1" fillId="0" borderId="40" xfId="0" applyNumberFormat="1" applyFont="1" applyFill="1" applyBorder="1" applyAlignment="1" applyProtection="1">
      <alignment horizontal="right" vertical="center" indent="1"/>
      <protection locked="0"/>
    </xf>
    <xf numFmtId="3" fontId="4" fillId="0" borderId="41" xfId="0" applyNumberFormat="1" applyFont="1" applyFill="1" applyBorder="1" applyAlignment="1" applyProtection="1">
      <alignment horizontal="center" vertical="center"/>
      <protection locked="0"/>
    </xf>
    <xf numFmtId="3" fontId="1" fillId="0" borderId="42" xfId="12" applyNumberFormat="1" applyFont="1" applyFill="1" applyBorder="1" applyAlignment="1" applyProtection="1">
      <alignment horizontal="right" vertical="center" indent="1"/>
      <protection locked="0"/>
    </xf>
    <xf numFmtId="3" fontId="4" fillId="0" borderId="2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3" fontId="1" fillId="0" borderId="23" xfId="12" applyNumberFormat="1" applyFont="1" applyFill="1" applyBorder="1" applyAlignment="1" applyProtection="1">
      <alignment horizontal="right" vertical="center" indent="1"/>
      <protection locked="0"/>
    </xf>
    <xf numFmtId="3" fontId="4" fillId="0" borderId="25" xfId="0" applyNumberFormat="1" applyFont="1" applyFill="1" applyBorder="1" applyAlignment="1" applyProtection="1">
      <alignment horizontal="center" vertical="center"/>
      <protection locked="0"/>
    </xf>
    <xf numFmtId="3" fontId="1" fillId="0" borderId="1" xfId="12" applyNumberFormat="1" applyFont="1" applyFill="1" applyBorder="1" applyAlignment="1" applyProtection="1">
      <alignment horizontal="right" vertical="center" indent="1"/>
      <protection locked="0"/>
    </xf>
    <xf numFmtId="0" fontId="6" fillId="3" borderId="5" xfId="6" applyFont="1" applyFill="1" applyBorder="1" applyAlignment="1">
      <alignment vertical="center"/>
    </xf>
    <xf numFmtId="0" fontId="6" fillId="3" borderId="6" xfId="6" applyFont="1" applyFill="1" applyBorder="1" applyAlignment="1">
      <alignment horizontal="center" vertical="center"/>
    </xf>
    <xf numFmtId="0" fontId="6" fillId="3" borderId="20" xfId="6" applyFont="1" applyFill="1" applyBorder="1" applyAlignment="1">
      <alignment horizontal="center" vertical="center"/>
    </xf>
    <xf numFmtId="0" fontId="6" fillId="3" borderId="21" xfId="6" applyFont="1" applyFill="1" applyBorder="1" applyAlignment="1">
      <alignment horizontal="center" vertical="center"/>
    </xf>
    <xf numFmtId="0" fontId="6" fillId="3" borderId="7" xfId="6" applyFont="1" applyFill="1" applyBorder="1" applyAlignment="1">
      <alignment horizontal="center" vertical="center"/>
    </xf>
    <xf numFmtId="0" fontId="6" fillId="3" borderId="45" xfId="6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 applyProtection="1">
      <alignment horizontal="right" vertical="center" indent="1"/>
      <protection locked="0"/>
    </xf>
    <xf numFmtId="3" fontId="6" fillId="0" borderId="39" xfId="7" applyNumberFormat="1" applyFont="1" applyFill="1" applyBorder="1" applyAlignment="1">
      <alignment vertical="center" wrapText="1"/>
    </xf>
    <xf numFmtId="3" fontId="6" fillId="0" borderId="31" xfId="7" applyNumberFormat="1" applyFont="1" applyFill="1" applyBorder="1" applyAlignment="1">
      <alignment vertical="center" wrapText="1"/>
    </xf>
    <xf numFmtId="3" fontId="6" fillId="0" borderId="35" xfId="7" applyNumberFormat="1" applyFont="1" applyFill="1" applyBorder="1" applyAlignment="1">
      <alignment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10" fillId="0" borderId="56" xfId="0" applyFont="1" applyFill="1" applyBorder="1" applyAlignment="1" applyProtection="1">
      <alignment horizontal="center" vertical="center" wrapText="1"/>
    </xf>
    <xf numFmtId="3" fontId="1" fillId="0" borderId="9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3" borderId="56" xfId="0" applyNumberFormat="1" applyFont="1" applyFill="1" applyBorder="1" applyAlignment="1" applyProtection="1">
      <alignment horizontal="center" vertical="center"/>
    </xf>
    <xf numFmtId="3" fontId="1" fillId="0" borderId="10" xfId="0" applyNumberFormat="1" applyFont="1" applyFill="1" applyBorder="1" applyAlignment="1" applyProtection="1">
      <alignment horizontal="center" vertical="center"/>
    </xf>
    <xf numFmtId="3" fontId="6" fillId="0" borderId="25" xfId="0" applyNumberFormat="1" applyFont="1" applyFill="1" applyBorder="1" applyAlignment="1" applyProtection="1">
      <alignment horizontal="center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3" fontId="6" fillId="3" borderId="41" xfId="0" applyNumberFormat="1" applyFont="1" applyFill="1" applyBorder="1" applyAlignment="1" applyProtection="1">
      <alignment horizontal="center" vertical="center"/>
    </xf>
    <xf numFmtId="0" fontId="13" fillId="3" borderId="47" xfId="0" applyFont="1" applyFill="1" applyBorder="1" applyAlignment="1" applyProtection="1">
      <alignment vertical="center"/>
    </xf>
    <xf numFmtId="3" fontId="1" fillId="4" borderId="1" xfId="29" applyNumberFormat="1" applyFont="1" applyFill="1" applyBorder="1" applyAlignment="1" applyProtection="1">
      <alignment horizontal="center" vertical="center"/>
    </xf>
    <xf numFmtId="4" fontId="1" fillId="0" borderId="1" xfId="12" applyNumberFormat="1" applyFont="1" applyFill="1" applyBorder="1" applyAlignment="1" applyProtection="1">
      <alignment horizontal="center" vertical="center"/>
    </xf>
    <xf numFmtId="3" fontId="1" fillId="0" borderId="1" xfId="12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</xf>
    <xf numFmtId="3" fontId="6" fillId="0" borderId="9" xfId="0" applyNumberFormat="1" applyFont="1" applyFill="1" applyBorder="1" applyAlignment="1" applyProtection="1">
      <alignment horizontal="center"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4" fontId="6" fillId="0" borderId="1" xfId="12" applyNumberFormat="1" applyFont="1" applyFill="1" applyBorder="1" applyAlignment="1" applyProtection="1">
      <alignment horizontal="center" vertical="center"/>
    </xf>
    <xf numFmtId="3" fontId="6" fillId="3" borderId="1" xfId="29" applyNumberFormat="1" applyFont="1" applyFill="1" applyBorder="1" applyAlignment="1" applyProtection="1">
      <alignment horizontal="center" vertical="center"/>
    </xf>
    <xf numFmtId="4" fontId="6" fillId="3" borderId="1" xfId="29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3" fontId="1" fillId="0" borderId="9" xfId="12" applyNumberFormat="1" applyFont="1" applyFill="1" applyBorder="1" applyAlignment="1" applyProtection="1">
      <alignment horizontal="center" vertical="center"/>
    </xf>
    <xf numFmtId="4" fontId="1" fillId="0" borderId="9" xfId="12" applyNumberFormat="1" applyFont="1" applyFill="1" applyBorder="1" applyAlignment="1" applyProtection="1">
      <alignment horizontal="center" vertical="center"/>
    </xf>
    <xf numFmtId="4" fontId="6" fillId="0" borderId="9" xfId="12" applyNumberFormat="1" applyFont="1" applyFill="1" applyBorder="1" applyAlignment="1" applyProtection="1">
      <alignment horizontal="center" vertical="center"/>
    </xf>
    <xf numFmtId="3" fontId="1" fillId="4" borderId="9" xfId="29" applyNumberFormat="1" applyFont="1" applyFill="1" applyBorder="1" applyAlignment="1" applyProtection="1">
      <alignment horizontal="center" vertical="center"/>
    </xf>
    <xf numFmtId="4" fontId="6" fillId="3" borderId="9" xfId="29" applyNumberFormat="1" applyFont="1" applyFill="1" applyBorder="1" applyAlignment="1" applyProtection="1">
      <alignment horizontal="center" vertical="center"/>
    </xf>
    <xf numFmtId="167" fontId="1" fillId="0" borderId="9" xfId="0" applyNumberFormat="1" applyFont="1" applyFill="1" applyBorder="1" applyAlignment="1" applyProtection="1">
      <alignment horizontal="center" vertical="center"/>
    </xf>
    <xf numFmtId="167" fontId="6" fillId="3" borderId="9" xfId="0" applyNumberFormat="1" applyFont="1" applyFill="1" applyBorder="1" applyAlignment="1" applyProtection="1">
      <alignment horizontal="center" vertical="center"/>
    </xf>
    <xf numFmtId="4" fontId="6" fillId="3" borderId="9" xfId="0" applyNumberFormat="1" applyFont="1" applyFill="1" applyBorder="1" applyAlignment="1" applyProtection="1">
      <alignment horizontal="center" vertical="center"/>
    </xf>
    <xf numFmtId="3" fontId="1" fillId="0" borderId="25" xfId="12" applyNumberFormat="1" applyFont="1" applyFill="1" applyBorder="1" applyAlignment="1" applyProtection="1">
      <alignment horizontal="center" vertical="center"/>
    </xf>
    <xf numFmtId="3" fontId="1" fillId="0" borderId="23" xfId="12" applyNumberFormat="1" applyFont="1" applyFill="1" applyBorder="1" applyAlignment="1" applyProtection="1">
      <alignment horizontal="center" vertical="center"/>
    </xf>
    <xf numFmtId="3" fontId="1" fillId="0" borderId="24" xfId="12" applyNumberFormat="1" applyFont="1" applyFill="1" applyBorder="1" applyAlignment="1" applyProtection="1">
      <alignment horizontal="center" vertical="center"/>
    </xf>
    <xf numFmtId="3" fontId="1" fillId="0" borderId="10" xfId="12" applyNumberFormat="1" applyFont="1" applyFill="1" applyBorder="1" applyAlignment="1" applyProtection="1">
      <alignment horizontal="center" vertical="center"/>
    </xf>
    <xf numFmtId="3" fontId="1" fillId="0" borderId="40" xfId="12" applyNumberFormat="1" applyFont="1" applyFill="1" applyBorder="1" applyAlignment="1" applyProtection="1">
      <alignment horizontal="center" vertical="center"/>
    </xf>
    <xf numFmtId="3" fontId="1" fillId="4" borderId="10" xfId="29" applyNumberFormat="1" applyFont="1" applyFill="1" applyBorder="1" applyAlignment="1" applyProtection="1">
      <alignment horizontal="center" vertical="center"/>
    </xf>
    <xf numFmtId="3" fontId="1" fillId="4" borderId="40" xfId="29" applyNumberFormat="1" applyFont="1" applyFill="1" applyBorder="1" applyAlignment="1" applyProtection="1">
      <alignment horizontal="center" vertical="center"/>
    </xf>
    <xf numFmtId="3" fontId="6" fillId="3" borderId="10" xfId="29" applyNumberFormat="1" applyFont="1" applyFill="1" applyBorder="1" applyAlignment="1" applyProtection="1">
      <alignment horizontal="center" vertical="center"/>
    </xf>
    <xf numFmtId="3" fontId="6" fillId="3" borderId="40" xfId="29" applyNumberFormat="1" applyFont="1" applyFill="1" applyBorder="1" applyAlignment="1" applyProtection="1">
      <alignment horizontal="center" vertical="center"/>
    </xf>
    <xf numFmtId="3" fontId="6" fillId="3" borderId="10" xfId="0" applyNumberFormat="1" applyFont="1" applyFill="1" applyBorder="1" applyAlignment="1" applyProtection="1">
      <alignment horizontal="center" vertical="center"/>
    </xf>
    <xf numFmtId="3" fontId="6" fillId="3" borderId="40" xfId="0" applyNumberFormat="1" applyFont="1" applyFill="1" applyBorder="1" applyAlignment="1" applyProtection="1">
      <alignment horizontal="center" vertical="center"/>
    </xf>
    <xf numFmtId="3" fontId="1" fillId="3" borderId="41" xfId="0" applyNumberFormat="1" applyFont="1" applyFill="1" applyBorder="1" applyAlignment="1" applyProtection="1">
      <alignment horizontal="center" vertical="center"/>
    </xf>
    <xf numFmtId="3" fontId="1" fillId="3" borderId="42" xfId="0" applyNumberFormat="1" applyFont="1" applyFill="1" applyBorder="1" applyAlignment="1" applyProtection="1">
      <alignment horizontal="center" vertical="center"/>
    </xf>
    <xf numFmtId="3" fontId="1" fillId="3" borderId="43" xfId="0" applyNumberFormat="1" applyFont="1" applyFill="1" applyBorder="1" applyAlignment="1" applyProtection="1">
      <alignment horizontal="center" vertical="center"/>
    </xf>
    <xf numFmtId="4" fontId="1" fillId="0" borderId="29" xfId="12" applyNumberFormat="1" applyFont="1" applyFill="1" applyBorder="1" applyAlignment="1" applyProtection="1">
      <alignment horizontal="center" vertical="center"/>
    </xf>
    <xf numFmtId="4" fontId="6" fillId="0" borderId="29" xfId="12" applyNumberFormat="1" applyFont="1" applyFill="1" applyBorder="1" applyAlignment="1" applyProtection="1">
      <alignment horizontal="center" vertical="center"/>
    </xf>
    <xf numFmtId="4" fontId="1" fillId="4" borderId="29" xfId="29" applyNumberFormat="1" applyFont="1" applyFill="1" applyBorder="1" applyAlignment="1" applyProtection="1">
      <alignment horizontal="center" vertical="center"/>
    </xf>
    <xf numFmtId="166" fontId="6" fillId="3" borderId="29" xfId="29" applyNumberFormat="1" applyFont="1" applyFill="1" applyBorder="1" applyAlignment="1" applyProtection="1">
      <alignment horizontal="center" vertical="center"/>
    </xf>
    <xf numFmtId="166" fontId="1" fillId="0" borderId="29" xfId="0" applyNumberFormat="1" applyFont="1" applyFill="1" applyBorder="1" applyAlignment="1" applyProtection="1">
      <alignment horizontal="center" vertical="center"/>
    </xf>
    <xf numFmtId="166" fontId="6" fillId="3" borderId="29" xfId="0" applyNumberFormat="1" applyFont="1" applyFill="1" applyBorder="1" applyAlignment="1" applyProtection="1">
      <alignment horizontal="center" vertical="center"/>
    </xf>
    <xf numFmtId="3" fontId="1" fillId="0" borderId="51" xfId="12" applyNumberFormat="1" applyFont="1" applyFill="1" applyBorder="1" applyAlignment="1" applyProtection="1">
      <alignment horizontal="center" vertical="center"/>
    </xf>
    <xf numFmtId="3" fontId="1" fillId="0" borderId="47" xfId="12" applyNumberFormat="1" applyFont="1" applyFill="1" applyBorder="1" applyAlignment="1" applyProtection="1">
      <alignment horizontal="center" vertical="center"/>
    </xf>
    <xf numFmtId="3" fontId="6" fillId="0" borderId="47" xfId="12" applyNumberFormat="1" applyFont="1" applyFill="1" applyBorder="1" applyAlignment="1" applyProtection="1">
      <alignment horizontal="center" vertical="center"/>
    </xf>
    <xf numFmtId="3" fontId="1" fillId="4" borderId="47" xfId="29" applyNumberFormat="1" applyFont="1" applyFill="1" applyBorder="1" applyAlignment="1" applyProtection="1">
      <alignment horizontal="center" vertical="center"/>
    </xf>
    <xf numFmtId="3" fontId="6" fillId="3" borderId="47" xfId="29" applyNumberFormat="1" applyFont="1" applyFill="1" applyBorder="1" applyAlignment="1" applyProtection="1">
      <alignment horizontal="center" vertical="center"/>
    </xf>
    <xf numFmtId="3" fontId="6" fillId="3" borderId="47" xfId="0" applyNumberFormat="1" applyFont="1" applyFill="1" applyBorder="1" applyAlignment="1" applyProtection="1">
      <alignment horizontal="center" vertical="center"/>
    </xf>
    <xf numFmtId="0" fontId="13" fillId="3" borderId="52" xfId="0" applyFont="1" applyFill="1" applyBorder="1" applyAlignment="1" applyProtection="1">
      <alignment vertical="center"/>
    </xf>
    <xf numFmtId="0" fontId="13" fillId="3" borderId="48" xfId="0" applyFont="1" applyFill="1" applyBorder="1" applyAlignment="1" applyProtection="1">
      <alignment vertical="center"/>
    </xf>
    <xf numFmtId="0" fontId="6" fillId="3" borderId="42" xfId="8" applyFont="1" applyFill="1" applyBorder="1" applyAlignment="1">
      <alignment horizontal="center" vertical="center" wrapText="1"/>
    </xf>
    <xf numFmtId="4" fontId="6" fillId="3" borderId="42" xfId="8" applyNumberFormat="1" applyFont="1" applyFill="1" applyBorder="1" applyAlignment="1">
      <alignment horizontal="center" vertical="center" wrapText="1"/>
    </xf>
    <xf numFmtId="4" fontId="6" fillId="3" borderId="43" xfId="8" applyNumberFormat="1" applyFont="1" applyFill="1" applyBorder="1" applyAlignment="1">
      <alignment horizontal="center" vertical="center" wrapText="1"/>
    </xf>
    <xf numFmtId="0" fontId="4" fillId="3" borderId="0" xfId="8" applyFont="1" applyFill="1"/>
    <xf numFmtId="0" fontId="6" fillId="3" borderId="30" xfId="9" applyFont="1" applyFill="1" applyBorder="1" applyAlignment="1">
      <alignment horizontal="center" vertical="center" wrapText="1"/>
    </xf>
    <xf numFmtId="0" fontId="6" fillId="3" borderId="2" xfId="9" applyFont="1" applyFill="1" applyBorder="1" applyAlignment="1">
      <alignment horizontal="center" vertical="center" wrapText="1"/>
    </xf>
    <xf numFmtId="0" fontId="6" fillId="3" borderId="17" xfId="9" applyFont="1" applyFill="1" applyBorder="1" applyAlignment="1">
      <alignment horizontal="center" vertical="center" wrapText="1"/>
    </xf>
    <xf numFmtId="0" fontId="10" fillId="3" borderId="21" xfId="9" applyFont="1" applyFill="1" applyBorder="1" applyAlignment="1">
      <alignment horizontal="center" vertical="center"/>
    </xf>
    <xf numFmtId="0" fontId="10" fillId="3" borderId="7" xfId="9" applyFont="1" applyFill="1" applyBorder="1" applyAlignment="1">
      <alignment horizontal="center" vertical="center"/>
    </xf>
    <xf numFmtId="0" fontId="10" fillId="3" borderId="45" xfId="9" applyFont="1" applyFill="1" applyBorder="1" applyAlignment="1">
      <alignment horizontal="center" vertical="center"/>
    </xf>
    <xf numFmtId="0" fontId="4" fillId="3" borderId="13" xfId="4" applyFont="1" applyFill="1" applyBorder="1"/>
    <xf numFmtId="0" fontId="4" fillId="3" borderId="15" xfId="4" applyFont="1" applyFill="1" applyBorder="1"/>
    <xf numFmtId="0" fontId="6" fillId="3" borderId="2" xfId="4" applyFont="1" applyFill="1" applyBorder="1" applyAlignment="1">
      <alignment horizontal="center" vertical="center" shrinkToFit="1"/>
    </xf>
    <xf numFmtId="0" fontId="6" fillId="3" borderId="15" xfId="4" applyFont="1" applyFill="1" applyBorder="1" applyAlignment="1">
      <alignment horizontal="center" vertical="center" shrinkToFit="1"/>
    </xf>
    <xf numFmtId="0" fontId="6" fillId="3" borderId="17" xfId="4" applyFont="1" applyFill="1" applyBorder="1" applyAlignment="1">
      <alignment horizontal="center" vertical="center" shrinkToFit="1"/>
    </xf>
    <xf numFmtId="0" fontId="6" fillId="3" borderId="5" xfId="5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" fontId="6" fillId="3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1" fontId="6" fillId="3" borderId="52" xfId="0" applyNumberFormat="1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 applyProtection="1">
      <alignment horizontal="center" vertical="center" shrinkToFit="1"/>
      <protection locked="0"/>
    </xf>
    <xf numFmtId="2" fontId="6" fillId="3" borderId="45" xfId="0" applyNumberFormat="1" applyFont="1" applyFill="1" applyBorder="1" applyAlignment="1" applyProtection="1">
      <alignment horizontal="center" vertical="center" shrinkToFit="1"/>
      <protection locked="0"/>
    </xf>
    <xf numFmtId="2" fontId="6" fillId="3" borderId="45" xfId="0" applyNumberFormat="1" applyFont="1" applyFill="1" applyBorder="1" applyAlignment="1">
      <alignment horizontal="center" vertical="center" shrinkToFit="1"/>
    </xf>
    <xf numFmtId="1" fontId="6" fillId="3" borderId="7" xfId="0" applyNumberFormat="1" applyFont="1" applyFill="1" applyBorder="1" applyAlignment="1">
      <alignment horizontal="center" vertical="center"/>
    </xf>
    <xf numFmtId="1" fontId="6" fillId="3" borderId="20" xfId="0" applyNumberFormat="1" applyFont="1" applyFill="1" applyBorder="1" applyAlignment="1">
      <alignment horizontal="center" vertical="center"/>
    </xf>
    <xf numFmtId="1" fontId="6" fillId="3" borderId="21" xfId="0" applyNumberFormat="1" applyFont="1" applyFill="1" applyBorder="1" applyAlignment="1">
      <alignment horizontal="center" vertical="center"/>
    </xf>
    <xf numFmtId="1" fontId="6" fillId="3" borderId="45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2" fontId="6" fillId="3" borderId="7" xfId="0" applyNumberFormat="1" applyFont="1" applyFill="1" applyBorder="1" applyAlignment="1" applyProtection="1">
      <alignment horizontal="center" vertical="center" shrinkToFit="1"/>
      <protection locked="0"/>
    </xf>
    <xf numFmtId="2" fontId="6" fillId="3" borderId="21" xfId="0" applyNumberFormat="1" applyFont="1" applyFill="1" applyBorder="1" applyAlignment="1" applyProtection="1">
      <alignment horizontal="center" vertical="center" shrinkToFit="1"/>
      <protection locked="0"/>
    </xf>
    <xf numFmtId="2" fontId="6" fillId="3" borderId="21" xfId="0" applyNumberFormat="1" applyFont="1" applyFill="1" applyBorder="1" applyAlignment="1">
      <alignment horizontal="center" vertical="center" shrinkToFit="1"/>
    </xf>
    <xf numFmtId="2" fontId="6" fillId="3" borderId="7" xfId="0" applyNumberFormat="1" applyFont="1" applyFill="1" applyBorder="1" applyAlignment="1">
      <alignment horizontal="center" vertical="center" shrinkToFit="1"/>
    </xf>
    <xf numFmtId="2" fontId="6" fillId="3" borderId="20" xfId="0" applyNumberFormat="1" applyFont="1" applyFill="1" applyBorder="1" applyAlignment="1">
      <alignment horizontal="center" vertical="center" shrinkToFit="1"/>
    </xf>
    <xf numFmtId="3" fontId="4" fillId="0" borderId="32" xfId="0" applyNumberFormat="1" applyFont="1" applyFill="1" applyBorder="1" applyAlignment="1" applyProtection="1">
      <alignment horizontal="center"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29" xfId="0" applyNumberFormat="1" applyFont="1" applyFill="1" applyBorder="1" applyAlignment="1" applyProtection="1">
      <alignment horizontal="center" vertical="center"/>
      <protection locked="0"/>
    </xf>
    <xf numFmtId="3" fontId="4" fillId="0" borderId="30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5" xfId="0" applyNumberFormat="1" applyFont="1" applyFill="1" applyBorder="1" applyAlignment="1" applyProtection="1">
      <alignment horizontal="center" vertical="center"/>
      <protection locked="0"/>
    </xf>
    <xf numFmtId="3" fontId="4" fillId="3" borderId="23" xfId="0" applyNumberFormat="1" applyFont="1" applyFill="1" applyBorder="1" applyAlignment="1" applyProtection="1">
      <alignment horizontal="center" vertical="center"/>
      <protection locked="0"/>
    </xf>
    <xf numFmtId="3" fontId="1" fillId="3" borderId="23" xfId="0" applyNumberFormat="1" applyFont="1" applyFill="1" applyBorder="1" applyAlignment="1" applyProtection="1">
      <alignment horizontal="center" vertical="center"/>
      <protection locked="0"/>
    </xf>
    <xf numFmtId="3" fontId="1" fillId="3" borderId="24" xfId="0" applyNumberFormat="1" applyFont="1" applyFill="1" applyBorder="1" applyAlignment="1" applyProtection="1">
      <alignment horizontal="center" vertical="center"/>
      <protection locked="0"/>
    </xf>
    <xf numFmtId="3" fontId="6" fillId="3" borderId="51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 applyProtection="1">
      <alignment horizontal="center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1" fillId="3" borderId="40" xfId="0" applyNumberFormat="1" applyFont="1" applyFill="1" applyBorder="1" applyAlignment="1" applyProtection="1">
      <alignment horizontal="center" vertical="center"/>
      <protection locked="0"/>
    </xf>
    <xf numFmtId="3" fontId="4" fillId="3" borderId="41" xfId="0" applyNumberFormat="1" applyFont="1" applyFill="1" applyBorder="1" applyAlignment="1" applyProtection="1">
      <alignment horizontal="center" vertical="center"/>
      <protection locked="0"/>
    </xf>
    <xf numFmtId="3" fontId="4" fillId="3" borderId="42" xfId="0" applyNumberFormat="1" applyFont="1" applyFill="1" applyBorder="1" applyAlignment="1" applyProtection="1">
      <alignment horizontal="center" vertical="center"/>
      <protection locked="0"/>
    </xf>
    <xf numFmtId="3" fontId="1" fillId="3" borderId="42" xfId="0" applyNumberFormat="1" applyFont="1" applyFill="1" applyBorder="1" applyAlignment="1" applyProtection="1">
      <alignment horizontal="center" vertical="center"/>
      <protection locked="0"/>
    </xf>
    <xf numFmtId="3" fontId="1" fillId="3" borderId="43" xfId="0" applyNumberFormat="1" applyFont="1" applyFill="1" applyBorder="1" applyAlignment="1" applyProtection="1">
      <alignment horizontal="center" vertical="center"/>
      <protection locked="0"/>
    </xf>
    <xf numFmtId="3" fontId="6" fillId="3" borderId="48" xfId="0" applyNumberFormat="1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/>
    </xf>
    <xf numFmtId="0" fontId="18" fillId="0" borderId="24" xfId="2" applyFont="1" applyFill="1" applyBorder="1" applyAlignment="1">
      <alignment horizontal="center" textRotation="90"/>
    </xf>
    <xf numFmtId="0" fontId="18" fillId="0" borderId="40" xfId="2" applyFont="1" applyFill="1" applyBorder="1" applyAlignment="1">
      <alignment horizontal="center" textRotation="90"/>
    </xf>
    <xf numFmtId="0" fontId="18" fillId="0" borderId="43" xfId="2" applyFont="1" applyFill="1" applyBorder="1" applyAlignment="1">
      <alignment horizontal="center" textRotation="90"/>
    </xf>
    <xf numFmtId="0" fontId="18" fillId="0" borderId="1" xfId="2" applyFont="1" applyFill="1" applyBorder="1" applyAlignment="1">
      <alignment horizontal="center" textRotation="90"/>
    </xf>
    <xf numFmtId="0" fontId="18" fillId="0" borderId="42" xfId="2" applyFont="1" applyFill="1" applyBorder="1" applyAlignment="1">
      <alignment horizontal="center" textRotation="90"/>
    </xf>
    <xf numFmtId="0" fontId="18" fillId="0" borderId="2" xfId="2" applyFont="1" applyFill="1" applyBorder="1" applyAlignment="1">
      <alignment horizontal="center" textRotation="90" wrapText="1"/>
    </xf>
    <xf numFmtId="0" fontId="18" fillId="0" borderId="12" xfId="2" applyFont="1" applyFill="1" applyBorder="1" applyAlignment="1">
      <alignment horizontal="center" textRotation="90" wrapText="1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6" fillId="0" borderId="47" xfId="2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6" fillId="3" borderId="51" xfId="2" applyFont="1" applyFill="1" applyBorder="1" applyAlignment="1">
      <alignment horizontal="center" vertical="center" wrapText="1"/>
    </xf>
    <xf numFmtId="0" fontId="1" fillId="3" borderId="47" xfId="2" applyFont="1" applyFill="1" applyBorder="1" applyAlignment="1">
      <alignment vertical="center" wrapText="1"/>
    </xf>
    <xf numFmtId="0" fontId="6" fillId="3" borderId="49" xfId="2" applyFont="1" applyFill="1" applyBorder="1" applyAlignment="1">
      <alignment horizontal="center" vertical="center" wrapText="1" shrinkToFit="1"/>
    </xf>
    <xf numFmtId="0" fontId="6" fillId="3" borderId="23" xfId="2" applyFont="1" applyFill="1" applyBorder="1" applyAlignment="1">
      <alignment horizontal="center" vertical="center" wrapText="1" shrinkToFit="1"/>
    </xf>
    <xf numFmtId="0" fontId="6" fillId="3" borderId="29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18" fillId="0" borderId="42" xfId="2" applyFont="1" applyFill="1" applyBorder="1" applyAlignment="1">
      <alignment horizontal="center"/>
    </xf>
    <xf numFmtId="0" fontId="18" fillId="0" borderId="29" xfId="2" applyFont="1" applyFill="1" applyBorder="1" applyAlignment="1">
      <alignment horizontal="center" textRotation="90"/>
    </xf>
    <xf numFmtId="0" fontId="18" fillId="0" borderId="50" xfId="2" applyFont="1" applyFill="1" applyBorder="1" applyAlignment="1">
      <alignment horizontal="center" textRotation="90"/>
    </xf>
    <xf numFmtId="0" fontId="18" fillId="0" borderId="23" xfId="2" applyFont="1" applyFill="1" applyBorder="1" applyAlignment="1">
      <alignment horizontal="center" textRotation="90"/>
    </xf>
    <xf numFmtId="0" fontId="18" fillId="0" borderId="2" xfId="2" applyFont="1" applyFill="1" applyBorder="1" applyAlignment="1">
      <alignment horizontal="center" textRotation="90"/>
    </xf>
    <xf numFmtId="0" fontId="18" fillId="0" borderId="12" xfId="2" applyFont="1" applyFill="1" applyBorder="1" applyAlignment="1">
      <alignment horizontal="center" textRotation="90"/>
    </xf>
    <xf numFmtId="0" fontId="6" fillId="3" borderId="23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0" xfId="3" applyFont="1" applyFill="1" applyAlignment="1">
      <alignment horizontal="left"/>
    </xf>
    <xf numFmtId="0" fontId="6" fillId="0" borderId="0" xfId="3" applyFont="1" applyFill="1" applyAlignment="1"/>
    <xf numFmtId="0" fontId="4" fillId="0" borderId="0" xfId="0" applyFont="1" applyFill="1" applyAlignment="1"/>
    <xf numFmtId="0" fontId="4" fillId="0" borderId="0" xfId="3" applyFont="1" applyFill="1" applyBorder="1" applyAlignment="1">
      <alignment horizontal="left" vertical="center"/>
    </xf>
    <xf numFmtId="0" fontId="6" fillId="0" borderId="0" xfId="3" applyFont="1" applyFill="1" applyAlignment="1">
      <alignment horizontal="left"/>
    </xf>
    <xf numFmtId="0" fontId="6" fillId="0" borderId="24" xfId="3" applyFont="1" applyFill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9" xfId="3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23" xfId="3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3" xfId="3" applyFont="1" applyFill="1" applyBorder="1" applyAlignment="1">
      <alignment horizontal="center" vertical="center" wrapText="1" shrinkToFit="1"/>
    </xf>
    <xf numFmtId="0" fontId="6" fillId="0" borderId="3" xfId="3" applyFont="1" applyFill="1" applyBorder="1" applyAlignment="1">
      <alignment horizontal="center" vertical="center" wrapText="1" shrinkToFit="1"/>
    </xf>
    <xf numFmtId="0" fontId="6" fillId="0" borderId="4" xfId="3" applyFont="1" applyFill="1" applyBorder="1" applyAlignment="1">
      <alignment horizontal="center" vertical="center" wrapText="1" shrinkToFit="1"/>
    </xf>
    <xf numFmtId="0" fontId="1" fillId="0" borderId="0" xfId="3" applyFont="1" applyFill="1" applyAlignment="1">
      <alignment horizontal="left" vertical="center"/>
    </xf>
    <xf numFmtId="0" fontId="6" fillId="0" borderId="54" xfId="3" applyFont="1" applyFill="1" applyBorder="1" applyAlignment="1">
      <alignment horizontal="center" vertical="center" wrapText="1"/>
    </xf>
    <xf numFmtId="0" fontId="6" fillId="0" borderId="55" xfId="3" applyFont="1" applyFill="1" applyBorder="1" applyAlignment="1">
      <alignment horizontal="center" vertical="center" wrapText="1"/>
    </xf>
    <xf numFmtId="0" fontId="6" fillId="0" borderId="68" xfId="3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6" fillId="3" borderId="21" xfId="4" applyFont="1" applyFill="1" applyBorder="1" applyAlignment="1">
      <alignment horizontal="left" vertical="center"/>
    </xf>
    <xf numFmtId="0" fontId="6" fillId="3" borderId="7" xfId="4" applyFont="1" applyFill="1" applyBorder="1" applyAlignment="1">
      <alignment horizontal="left" vertical="center"/>
    </xf>
    <xf numFmtId="0" fontId="6" fillId="0" borderId="11" xfId="4" applyFont="1" applyFill="1" applyBorder="1" applyAlignment="1">
      <alignment horizontal="left" vertical="center" shrinkToFit="1"/>
    </xf>
    <xf numFmtId="0" fontId="6" fillId="0" borderId="12" xfId="4" applyFont="1" applyFill="1" applyBorder="1" applyAlignment="1">
      <alignment horizontal="left" vertical="center" shrinkToFit="1"/>
    </xf>
    <xf numFmtId="0" fontId="4" fillId="0" borderId="10" xfId="4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9" xfId="4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26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1" fillId="3" borderId="13" xfId="4" applyFont="1" applyFill="1" applyBorder="1" applyAlignment="1">
      <alignment horizontal="center" vertical="center"/>
    </xf>
    <xf numFmtId="0" fontId="4" fillId="3" borderId="13" xfId="4" applyFont="1" applyFill="1" applyBorder="1" applyAlignment="1">
      <alignment horizontal="center" vertical="center"/>
    </xf>
    <xf numFmtId="0" fontId="4" fillId="3" borderId="24" xfId="4" applyFont="1" applyFill="1" applyBorder="1" applyAlignment="1">
      <alignment horizontal="center" vertical="center"/>
    </xf>
    <xf numFmtId="0" fontId="6" fillId="3" borderId="25" xfId="4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vertical="center"/>
    </xf>
    <xf numFmtId="0" fontId="1" fillId="3" borderId="23" xfId="4" applyFont="1" applyFill="1" applyBorder="1" applyAlignment="1">
      <alignment horizontal="center" vertical="center"/>
    </xf>
    <xf numFmtId="0" fontId="1" fillId="0" borderId="0" xfId="5" applyFont="1" applyFill="1" applyAlignment="1">
      <alignment horizontal="right" vertical="center"/>
    </xf>
    <xf numFmtId="0" fontId="16" fillId="0" borderId="0" xfId="5" applyFont="1" applyFill="1" applyAlignment="1">
      <alignment horizontal="left"/>
    </xf>
    <xf numFmtId="0" fontId="17" fillId="0" borderId="0" xfId="5" applyFont="1" applyFill="1" applyAlignment="1">
      <alignment horizontal="left"/>
    </xf>
    <xf numFmtId="0" fontId="6" fillId="3" borderId="5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64" fontId="6" fillId="0" borderId="25" xfId="1" applyFont="1" applyFill="1" applyBorder="1" applyAlignment="1">
      <alignment horizontal="center" vertical="center" wrapText="1"/>
    </xf>
    <xf numFmtId="164" fontId="6" fillId="0" borderId="23" xfId="1" applyFont="1" applyFill="1" applyBorder="1" applyAlignment="1">
      <alignment horizontal="center" vertical="center" wrapText="1"/>
    </xf>
    <xf numFmtId="164" fontId="6" fillId="0" borderId="2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40" xfId="1" applyFont="1" applyFill="1" applyBorder="1" applyAlignment="1">
      <alignment horizontal="center" vertical="center" wrapText="1"/>
    </xf>
    <xf numFmtId="164" fontId="6" fillId="0" borderId="41" xfId="1" applyFont="1" applyFill="1" applyBorder="1" applyAlignment="1">
      <alignment horizontal="center" vertical="center" wrapText="1"/>
    </xf>
    <xf numFmtId="164" fontId="6" fillId="0" borderId="42" xfId="1" applyFont="1" applyFill="1" applyBorder="1" applyAlignment="1">
      <alignment horizontal="center" vertical="center" wrapText="1"/>
    </xf>
    <xf numFmtId="164" fontId="6" fillId="0" borderId="43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6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left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6" fillId="0" borderId="49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41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0" fontId="6" fillId="0" borderId="9" xfId="6" applyFont="1" applyFill="1" applyBorder="1" applyAlignment="1">
      <alignment horizontal="center" vertical="center" wrapText="1"/>
    </xf>
    <xf numFmtId="0" fontId="6" fillId="0" borderId="56" xfId="6" applyFont="1" applyFill="1" applyBorder="1" applyAlignment="1">
      <alignment horizontal="center" vertical="center" wrapText="1"/>
    </xf>
    <xf numFmtId="0" fontId="6" fillId="0" borderId="40" xfId="6" applyFont="1" applyFill="1" applyBorder="1" applyAlignment="1">
      <alignment horizontal="center" vertical="center" wrapText="1"/>
    </xf>
    <xf numFmtId="0" fontId="6" fillId="0" borderId="43" xfId="6" applyFont="1" applyFill="1" applyBorder="1" applyAlignment="1">
      <alignment horizontal="center" vertical="center" wrapText="1"/>
    </xf>
    <xf numFmtId="0" fontId="6" fillId="0" borderId="51" xfId="6" applyFont="1" applyFill="1" applyBorder="1" applyAlignment="1">
      <alignment horizontal="center" vertical="center" wrapText="1"/>
    </xf>
    <xf numFmtId="0" fontId="6" fillId="0" borderId="47" xfId="6" applyFont="1" applyFill="1" applyBorder="1" applyAlignment="1">
      <alignment horizontal="center" vertical="center" wrapText="1"/>
    </xf>
    <xf numFmtId="0" fontId="6" fillId="0" borderId="52" xfId="6" applyFont="1" applyFill="1" applyBorder="1" applyAlignment="1">
      <alignment horizontal="center" vertical="center" wrapText="1"/>
    </xf>
    <xf numFmtId="0" fontId="6" fillId="3" borderId="49" xfId="6" applyFont="1" applyFill="1" applyBorder="1" applyAlignment="1">
      <alignment horizontal="center" vertical="center"/>
    </xf>
    <xf numFmtId="0" fontId="6" fillId="3" borderId="13" xfId="6" applyFont="1" applyFill="1" applyBorder="1" applyAlignment="1">
      <alignment horizontal="center" vertical="center"/>
    </xf>
    <xf numFmtId="0" fontId="6" fillId="3" borderId="25" xfId="6" applyFont="1" applyFill="1" applyBorder="1" applyAlignment="1">
      <alignment horizontal="center" vertical="center"/>
    </xf>
    <xf numFmtId="0" fontId="6" fillId="3" borderId="23" xfId="6" applyFont="1" applyFill="1" applyBorder="1" applyAlignment="1">
      <alignment horizontal="center" vertical="center"/>
    </xf>
    <xf numFmtId="0" fontId="6" fillId="3" borderId="24" xfId="6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horizontal="center" vertical="center"/>
    </xf>
    <xf numFmtId="0" fontId="6" fillId="0" borderId="50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42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/>
    </xf>
    <xf numFmtId="0" fontId="6" fillId="0" borderId="41" xfId="6" applyFont="1" applyFill="1" applyBorder="1" applyAlignment="1">
      <alignment horizontal="center" vertical="center"/>
    </xf>
    <xf numFmtId="3" fontId="1" fillId="0" borderId="0" xfId="7" applyNumberFormat="1" applyFont="1" applyFill="1" applyAlignment="1">
      <alignment horizontal="right"/>
    </xf>
    <xf numFmtId="3" fontId="6" fillId="0" borderId="25" xfId="7" applyNumberFormat="1" applyFont="1" applyFill="1" applyBorder="1" applyAlignment="1">
      <alignment horizontal="center" vertical="center" wrapText="1"/>
    </xf>
    <xf numFmtId="3" fontId="6" fillId="0" borderId="23" xfId="7" applyNumberFormat="1" applyFont="1" applyFill="1" applyBorder="1" applyAlignment="1">
      <alignment horizontal="center" vertical="center" wrapText="1"/>
    </xf>
    <xf numFmtId="3" fontId="6" fillId="0" borderId="24" xfId="7" applyNumberFormat="1" applyFont="1" applyFill="1" applyBorder="1" applyAlignment="1">
      <alignment horizontal="center" vertical="center" wrapText="1"/>
    </xf>
    <xf numFmtId="3" fontId="6" fillId="0" borderId="10" xfId="7" applyNumberFormat="1" applyFont="1" applyFill="1" applyBorder="1" applyAlignment="1">
      <alignment horizontal="center" vertical="center" wrapText="1"/>
    </xf>
    <xf numFmtId="3" fontId="6" fillId="0" borderId="1" xfId="7" applyNumberFormat="1" applyFont="1" applyFill="1" applyBorder="1" applyAlignment="1">
      <alignment horizontal="center" vertical="center" wrapText="1"/>
    </xf>
    <xf numFmtId="3" fontId="6" fillId="0" borderId="40" xfId="7" applyNumberFormat="1" applyFont="1" applyFill="1" applyBorder="1" applyAlignment="1">
      <alignment horizontal="center" vertical="center" wrapText="1"/>
    </xf>
    <xf numFmtId="3" fontId="6" fillId="0" borderId="49" xfId="7" applyNumberFormat="1" applyFont="1" applyFill="1" applyBorder="1" applyAlignment="1">
      <alignment horizontal="center" vertical="center" wrapText="1"/>
    </xf>
    <xf numFmtId="3" fontId="6" fillId="0" borderId="29" xfId="7" applyNumberFormat="1" applyFont="1" applyFill="1" applyBorder="1" applyAlignment="1">
      <alignment horizontal="center" vertical="center" wrapText="1"/>
    </xf>
    <xf numFmtId="0" fontId="6" fillId="0" borderId="51" xfId="7" applyFont="1" applyFill="1" applyBorder="1" applyAlignment="1">
      <alignment horizontal="center" vertical="center" wrapText="1"/>
    </xf>
    <xf numFmtId="0" fontId="6" fillId="0" borderId="47" xfId="7" applyFont="1" applyFill="1" applyBorder="1" applyAlignment="1">
      <alignment horizontal="center" vertical="center" wrapText="1"/>
    </xf>
    <xf numFmtId="0" fontId="6" fillId="0" borderId="52" xfId="7" applyFont="1" applyFill="1" applyBorder="1" applyAlignment="1">
      <alignment horizontal="center" vertical="center" wrapText="1"/>
    </xf>
    <xf numFmtId="3" fontId="6" fillId="0" borderId="19" xfId="7" applyNumberFormat="1" applyFont="1" applyFill="1" applyBorder="1" applyAlignment="1">
      <alignment horizontal="center" vertical="center"/>
    </xf>
    <xf numFmtId="3" fontId="6" fillId="0" borderId="4" xfId="7" applyNumberFormat="1" applyFont="1" applyFill="1" applyBorder="1" applyAlignment="1">
      <alignment horizontal="center" vertical="center"/>
    </xf>
    <xf numFmtId="3" fontId="6" fillId="0" borderId="44" xfId="7" applyNumberFormat="1" applyFont="1" applyFill="1" applyBorder="1" applyAlignment="1">
      <alignment horizontal="center" vertical="center"/>
    </xf>
    <xf numFmtId="3" fontId="6" fillId="0" borderId="10" xfId="7" applyNumberFormat="1" applyFont="1" applyFill="1" applyBorder="1" applyAlignment="1">
      <alignment horizontal="center" vertical="center"/>
    </xf>
    <xf numFmtId="3" fontId="6" fillId="0" borderId="1" xfId="7" applyNumberFormat="1" applyFont="1" applyFill="1" applyBorder="1" applyAlignment="1">
      <alignment horizontal="center" vertical="center"/>
    </xf>
    <xf numFmtId="3" fontId="6" fillId="0" borderId="40" xfId="7" applyNumberFormat="1" applyFont="1" applyFill="1" applyBorder="1" applyAlignment="1">
      <alignment horizontal="center" vertical="center"/>
    </xf>
    <xf numFmtId="3" fontId="6" fillId="0" borderId="32" xfId="7" applyNumberFormat="1" applyFont="1" applyFill="1" applyBorder="1" applyAlignment="1">
      <alignment horizontal="center" vertical="center" wrapText="1"/>
    </xf>
    <xf numFmtId="3" fontId="6" fillId="0" borderId="4" xfId="7" applyNumberFormat="1" applyFont="1" applyFill="1" applyBorder="1" applyAlignment="1">
      <alignment horizontal="center" vertical="center" wrapText="1"/>
    </xf>
    <xf numFmtId="3" fontId="6" fillId="0" borderId="18" xfId="7" applyNumberFormat="1" applyFont="1" applyFill="1" applyBorder="1" applyAlignment="1">
      <alignment horizontal="center" vertical="center" wrapText="1"/>
    </xf>
    <xf numFmtId="3" fontId="6" fillId="0" borderId="9" xfId="7" applyNumberFormat="1" applyFont="1" applyFill="1" applyBorder="1" applyAlignment="1">
      <alignment horizontal="center" vertical="center" wrapText="1"/>
    </xf>
    <xf numFmtId="3" fontId="6" fillId="3" borderId="26" xfId="7" applyNumberFormat="1" applyFont="1" applyFill="1" applyBorder="1" applyAlignment="1">
      <alignment horizontal="center" vertical="center"/>
    </xf>
    <xf numFmtId="3" fontId="6" fillId="3" borderId="27" xfId="7" applyNumberFormat="1" applyFont="1" applyFill="1" applyBorder="1" applyAlignment="1">
      <alignment horizontal="center" vertical="center"/>
    </xf>
    <xf numFmtId="3" fontId="6" fillId="3" borderId="8" xfId="7" applyNumberFormat="1" applyFont="1" applyFill="1" applyBorder="1" applyAlignment="1">
      <alignment horizontal="center" vertical="center"/>
    </xf>
    <xf numFmtId="3" fontId="6" fillId="3" borderId="26" xfId="7" applyNumberFormat="1" applyFont="1" applyFill="1" applyBorder="1" applyAlignment="1">
      <alignment horizontal="center" vertical="center" wrapText="1"/>
    </xf>
    <xf numFmtId="3" fontId="6" fillId="3" borderId="27" xfId="7" applyNumberFormat="1" applyFont="1" applyFill="1" applyBorder="1" applyAlignment="1">
      <alignment horizontal="center" vertical="center" wrapText="1"/>
    </xf>
    <xf numFmtId="3" fontId="6" fillId="3" borderId="8" xfId="7" applyNumberFormat="1" applyFont="1" applyFill="1" applyBorder="1" applyAlignment="1">
      <alignment horizontal="center" vertical="center" wrapText="1"/>
    </xf>
    <xf numFmtId="3" fontId="6" fillId="0" borderId="57" xfId="7" applyNumberFormat="1" applyFont="1" applyFill="1" applyBorder="1" applyAlignment="1">
      <alignment horizontal="center" vertical="center" wrapText="1"/>
    </xf>
    <xf numFmtId="3" fontId="6" fillId="0" borderId="58" xfId="7" applyNumberFormat="1" applyFont="1" applyFill="1" applyBorder="1" applyAlignment="1">
      <alignment horizontal="center" vertical="center" wrapText="1"/>
    </xf>
    <xf numFmtId="3" fontId="6" fillId="0" borderId="61" xfId="7" applyNumberFormat="1" applyFont="1" applyFill="1" applyBorder="1" applyAlignment="1">
      <alignment horizontal="center" vertical="center" wrapText="1"/>
    </xf>
    <xf numFmtId="3" fontId="6" fillId="0" borderId="38" xfId="7" applyNumberFormat="1" applyFont="1" applyFill="1" applyBorder="1" applyAlignment="1">
      <alignment horizontal="center" vertical="center" wrapText="1"/>
    </xf>
    <xf numFmtId="3" fontId="6" fillId="0" borderId="0" xfId="7" applyNumberFormat="1" applyFont="1" applyFill="1" applyBorder="1" applyAlignment="1">
      <alignment horizontal="center" vertical="center" wrapText="1"/>
    </xf>
    <xf numFmtId="3" fontId="6" fillId="0" borderId="69" xfId="7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4" fillId="0" borderId="47" xfId="0" applyFont="1" applyFill="1" applyBorder="1" applyAlignment="1" applyProtection="1">
      <alignment horizontal="left" vertical="center"/>
    </xf>
    <xf numFmtId="0" fontId="4" fillId="0" borderId="48" xfId="0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 wrapText="1" shrinkToFit="1"/>
    </xf>
    <xf numFmtId="0" fontId="6" fillId="0" borderId="43" xfId="0" applyFont="1" applyFill="1" applyBorder="1" applyAlignment="1" applyProtection="1">
      <alignment horizontal="center" vertical="center" wrapText="1" shrinkToFit="1"/>
    </xf>
    <xf numFmtId="0" fontId="6" fillId="0" borderId="10" xfId="0" applyNumberFormat="1" applyFont="1" applyFill="1" applyBorder="1" applyAlignment="1" applyProtection="1">
      <alignment horizontal="center" vertical="center" wrapText="1" shrinkToFit="1"/>
    </xf>
    <xf numFmtId="0" fontId="6" fillId="0" borderId="41" xfId="0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42" xfId="0" applyFont="1" applyFill="1" applyBorder="1" applyAlignment="1" applyProtection="1">
      <alignment horizontal="center" vertical="center" wrapText="1" shrinkToFit="1"/>
    </xf>
    <xf numFmtId="0" fontId="1" fillId="0" borderId="0" xfId="8" applyFont="1" applyFill="1" applyAlignment="1">
      <alignment horizontal="right"/>
    </xf>
    <xf numFmtId="0" fontId="6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6" fillId="3" borderId="23" xfId="8" applyFont="1" applyFill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0" fontId="6" fillId="3" borderId="42" xfId="8" applyFont="1" applyFill="1" applyBorder="1" applyAlignment="1">
      <alignment horizontal="center" vertical="center" wrapText="1"/>
    </xf>
    <xf numFmtId="0" fontId="6" fillId="3" borderId="49" xfId="8" applyFont="1" applyFill="1" applyBorder="1" applyAlignment="1">
      <alignment horizontal="center" vertical="center" wrapText="1"/>
    </xf>
    <xf numFmtId="0" fontId="6" fillId="3" borderId="29" xfId="8" applyFont="1" applyFill="1" applyBorder="1" applyAlignment="1">
      <alignment horizontal="center" vertical="center" wrapText="1"/>
    </xf>
    <xf numFmtId="0" fontId="6" fillId="3" borderId="50" xfId="8" applyFont="1" applyFill="1" applyBorder="1" applyAlignment="1">
      <alignment horizontal="center" vertical="center" wrapText="1"/>
    </xf>
    <xf numFmtId="0" fontId="6" fillId="3" borderId="24" xfId="8" applyFont="1" applyFill="1" applyBorder="1" applyAlignment="1">
      <alignment horizontal="center" vertical="center" wrapText="1"/>
    </xf>
    <xf numFmtId="0" fontId="6" fillId="3" borderId="40" xfId="8" applyFont="1" applyFill="1" applyBorder="1" applyAlignment="1">
      <alignment horizontal="center" vertical="center" wrapText="1"/>
    </xf>
    <xf numFmtId="0" fontId="6" fillId="3" borderId="23" xfId="8" applyFont="1" applyFill="1" applyBorder="1"/>
    <xf numFmtId="0" fontId="6" fillId="3" borderId="1" xfId="8" applyFont="1" applyFill="1" applyBorder="1"/>
    <xf numFmtId="0" fontId="6" fillId="3" borderId="51" xfId="8" applyFont="1" applyFill="1" applyBorder="1" applyAlignment="1">
      <alignment horizontal="center" vertical="center" wrapText="1"/>
    </xf>
    <xf numFmtId="0" fontId="6" fillId="3" borderId="47" xfId="8" applyFont="1" applyFill="1" applyBorder="1" applyAlignment="1">
      <alignment horizontal="center" vertical="center" wrapText="1"/>
    </xf>
    <xf numFmtId="0" fontId="6" fillId="3" borderId="52" xfId="8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vertical="center"/>
    </xf>
    <xf numFmtId="0" fontId="6" fillId="3" borderId="49" xfId="9" applyFont="1" applyFill="1" applyBorder="1" applyAlignment="1">
      <alignment horizontal="center" vertical="center" wrapText="1"/>
    </xf>
    <xf numFmtId="0" fontId="6" fillId="3" borderId="23" xfId="9" applyFont="1" applyFill="1" applyBorder="1" applyAlignment="1">
      <alignment horizontal="center" vertical="center" wrapText="1"/>
    </xf>
    <xf numFmtId="0" fontId="6" fillId="3" borderId="24" xfId="9" applyFont="1" applyFill="1" applyBorder="1" applyAlignment="1">
      <alignment horizontal="center" vertical="center" wrapText="1"/>
    </xf>
    <xf numFmtId="0" fontId="6" fillId="3" borderId="51" xfId="9" applyFont="1" applyFill="1" applyBorder="1" applyAlignment="1">
      <alignment horizontal="center" vertical="center" wrapText="1"/>
    </xf>
    <xf numFmtId="0" fontId="6" fillId="3" borderId="47" xfId="9" applyFont="1" applyFill="1" applyBorder="1" applyAlignment="1">
      <alignment horizontal="center" vertical="center" wrapText="1"/>
    </xf>
    <xf numFmtId="0" fontId="6" fillId="3" borderId="52" xfId="9" applyFont="1" applyFill="1" applyBorder="1" applyAlignment="1">
      <alignment horizontal="center" vertical="center" wrapText="1"/>
    </xf>
    <xf numFmtId="2" fontId="1" fillId="0" borderId="0" xfId="12" applyNumberFormat="1" applyFont="1" applyFill="1" applyBorder="1" applyAlignment="1">
      <alignment horizontal="right"/>
    </xf>
    <xf numFmtId="1" fontId="1" fillId="0" borderId="0" xfId="12" applyNumberFormat="1" applyFont="1" applyFill="1" applyBorder="1" applyAlignment="1">
      <alignment horizontal="right"/>
    </xf>
    <xf numFmtId="3" fontId="6" fillId="3" borderId="2" xfId="12" applyNumberFormat="1" applyFont="1" applyFill="1" applyBorder="1" applyAlignment="1">
      <alignment horizontal="center" vertical="center"/>
    </xf>
    <xf numFmtId="3" fontId="6" fillId="3" borderId="4" xfId="12" applyNumberFormat="1" applyFont="1" applyFill="1" applyBorder="1" applyAlignment="1">
      <alignment horizontal="center" vertical="center"/>
    </xf>
    <xf numFmtId="0" fontId="5" fillId="3" borderId="1" xfId="12" applyFont="1" applyFill="1" applyBorder="1" applyAlignment="1">
      <alignment horizontal="center" vertical="center" wrapText="1"/>
    </xf>
    <xf numFmtId="0" fontId="6" fillId="3" borderId="2" xfId="12" applyFont="1" applyFill="1" applyBorder="1" applyAlignment="1">
      <alignment horizontal="center" vertical="center" textRotation="90" wrapText="1"/>
    </xf>
    <xf numFmtId="0" fontId="6" fillId="3" borderId="3" xfId="12" applyFont="1" applyFill="1" applyBorder="1" applyAlignment="1">
      <alignment horizontal="center" vertical="center" textRotation="90" wrapText="1"/>
    </xf>
    <xf numFmtId="0" fontId="6" fillId="3" borderId="4" xfId="12" applyFont="1" applyFill="1" applyBorder="1" applyAlignment="1">
      <alignment horizontal="center" vertical="center" textRotation="90" wrapText="1"/>
    </xf>
    <xf numFmtId="3" fontId="1" fillId="0" borderId="9" xfId="12" applyNumberFormat="1" applyFont="1" applyFill="1" applyBorder="1" applyAlignment="1" applyProtection="1">
      <alignment horizontal="center" vertical="center"/>
      <protection locked="0"/>
    </xf>
    <xf numFmtId="3" fontId="1" fillId="0" borderId="29" xfId="12" applyNumberFormat="1" applyFont="1" applyFill="1" applyBorder="1" applyAlignment="1" applyProtection="1">
      <alignment horizontal="center" vertical="center"/>
      <protection locked="0"/>
    </xf>
    <xf numFmtId="2" fontId="1" fillId="0" borderId="9" xfId="12" applyNumberFormat="1" applyFont="1" applyFill="1" applyBorder="1" applyAlignment="1" applyProtection="1">
      <alignment horizontal="center" vertical="center"/>
      <protection locked="0"/>
    </xf>
    <xf numFmtId="2" fontId="1" fillId="0" borderId="29" xfId="12" applyNumberFormat="1" applyFont="1" applyFill="1" applyBorder="1" applyAlignment="1" applyProtection="1">
      <alignment horizontal="center" vertical="center"/>
      <protection locked="0"/>
    </xf>
    <xf numFmtId="0" fontId="6" fillId="0" borderId="1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3" borderId="1" xfId="12" applyFont="1" applyFill="1" applyBorder="1" applyAlignment="1">
      <alignment horizontal="center" vertical="center" wrapText="1"/>
    </xf>
    <xf numFmtId="0" fontId="1" fillId="3" borderId="2" xfId="12" applyFont="1" applyFill="1" applyBorder="1" applyAlignment="1">
      <alignment horizontal="center" vertical="center" wrapText="1"/>
    </xf>
    <xf numFmtId="0" fontId="1" fillId="3" borderId="4" xfId="12" applyFont="1" applyFill="1" applyBorder="1" applyAlignment="1">
      <alignment horizontal="center" vertical="center" wrapText="1"/>
    </xf>
    <xf numFmtId="0" fontId="6" fillId="3" borderId="15" xfId="12" applyFont="1" applyFill="1" applyBorder="1" applyAlignment="1">
      <alignment horizontal="center" vertical="center" wrapText="1"/>
    </xf>
    <xf numFmtId="0" fontId="6" fillId="3" borderId="22" xfId="12" applyFont="1" applyFill="1" applyBorder="1" applyAlignment="1">
      <alignment horizontal="center" vertical="center" wrapText="1"/>
    </xf>
    <xf numFmtId="0" fontId="6" fillId="3" borderId="30" xfId="12" applyFont="1" applyFill="1" applyBorder="1" applyAlignment="1">
      <alignment horizontal="center" vertical="center" wrapText="1"/>
    </xf>
    <xf numFmtId="0" fontId="6" fillId="3" borderId="33" xfId="12" applyFont="1" applyFill="1" applyBorder="1" applyAlignment="1">
      <alignment horizontal="center" vertical="center" wrapText="1"/>
    </xf>
    <xf numFmtId="0" fontId="6" fillId="3" borderId="0" xfId="12" applyFont="1" applyFill="1" applyBorder="1" applyAlignment="1">
      <alignment horizontal="center" vertical="center" wrapText="1"/>
    </xf>
    <xf numFmtId="0" fontId="6" fillId="3" borderId="34" xfId="12" applyFont="1" applyFill="1" applyBorder="1" applyAlignment="1">
      <alignment horizontal="center" vertical="center" wrapText="1"/>
    </xf>
    <xf numFmtId="0" fontId="6" fillId="3" borderId="18" xfId="12" applyFont="1" applyFill="1" applyBorder="1" applyAlignment="1">
      <alignment horizontal="center" vertical="center" wrapText="1"/>
    </xf>
    <xf numFmtId="0" fontId="6" fillId="3" borderId="31" xfId="12" applyFont="1" applyFill="1" applyBorder="1" applyAlignment="1">
      <alignment horizontal="center" vertical="center" wrapText="1"/>
    </xf>
    <xf numFmtId="0" fontId="6" fillId="3" borderId="32" xfId="12" applyFont="1" applyFill="1" applyBorder="1" applyAlignment="1">
      <alignment horizontal="center" vertical="center" wrapText="1"/>
    </xf>
    <xf numFmtId="0" fontId="6" fillId="3" borderId="2" xfId="12" applyFont="1" applyFill="1" applyBorder="1" applyAlignment="1">
      <alignment horizontal="center" vertical="center" wrapText="1"/>
    </xf>
    <xf numFmtId="0" fontId="6" fillId="3" borderId="3" xfId="12" applyFont="1" applyFill="1" applyBorder="1" applyAlignment="1">
      <alignment horizontal="center" vertical="center" wrapText="1"/>
    </xf>
    <xf numFmtId="0" fontId="6" fillId="3" borderId="4" xfId="12" applyFont="1" applyFill="1" applyBorder="1" applyAlignment="1">
      <alignment horizontal="center" vertical="center" wrapText="1"/>
    </xf>
    <xf numFmtId="0" fontId="6" fillId="3" borderId="15" xfId="12" applyFont="1" applyFill="1" applyBorder="1" applyAlignment="1">
      <alignment horizontal="left" vertical="center" wrapText="1"/>
    </xf>
    <xf numFmtId="0" fontId="6" fillId="3" borderId="22" xfId="12" applyFont="1" applyFill="1" applyBorder="1" applyAlignment="1">
      <alignment horizontal="left" vertical="center" wrapText="1"/>
    </xf>
    <xf numFmtId="0" fontId="6" fillId="3" borderId="30" xfId="12" applyFont="1" applyFill="1" applyBorder="1" applyAlignment="1">
      <alignment horizontal="left" vertical="center" wrapText="1"/>
    </xf>
    <xf numFmtId="0" fontId="6" fillId="3" borderId="18" xfId="12" applyFont="1" applyFill="1" applyBorder="1" applyAlignment="1">
      <alignment horizontal="left" vertical="center" wrapText="1"/>
    </xf>
    <xf numFmtId="0" fontId="6" fillId="3" borderId="31" xfId="12" applyFont="1" applyFill="1" applyBorder="1" applyAlignment="1">
      <alignment horizontal="left" vertical="center" wrapText="1"/>
    </xf>
    <xf numFmtId="0" fontId="6" fillId="3" borderId="32" xfId="12" applyFont="1" applyFill="1" applyBorder="1" applyAlignment="1">
      <alignment horizontal="left" vertical="center" wrapText="1"/>
    </xf>
    <xf numFmtId="0" fontId="6" fillId="0" borderId="2" xfId="12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1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2" fillId="0" borderId="0" xfId="12" applyFont="1" applyFill="1" applyBorder="1" applyAlignment="1">
      <alignment horizontal="left" vertical="center" wrapText="1"/>
    </xf>
    <xf numFmtId="0" fontId="1" fillId="0" borderId="1" xfId="11" applyFont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0" fontId="1" fillId="4" borderId="1" xfId="11" applyFont="1" applyFill="1" applyBorder="1" applyAlignment="1">
      <alignment horizontal="left" vertical="center" wrapText="1"/>
    </xf>
    <xf numFmtId="0" fontId="1" fillId="0" borderId="15" xfId="11" applyFont="1" applyBorder="1" applyAlignment="1">
      <alignment horizontal="left" vertical="center" wrapText="1"/>
    </xf>
    <xf numFmtId="0" fontId="1" fillId="0" borderId="30" xfId="11" applyFont="1" applyBorder="1" applyAlignment="1">
      <alignment horizontal="left" vertical="center" wrapText="1"/>
    </xf>
    <xf numFmtId="0" fontId="1" fillId="0" borderId="18" xfId="11" applyFont="1" applyBorder="1" applyAlignment="1">
      <alignment horizontal="left" vertical="center" wrapText="1"/>
    </xf>
    <xf numFmtId="0" fontId="1" fillId="0" borderId="32" xfId="11" applyFont="1" applyBorder="1" applyAlignment="1">
      <alignment horizontal="left" vertical="center" wrapText="1"/>
    </xf>
    <xf numFmtId="3" fontId="6" fillId="3" borderId="1" xfId="12" applyNumberFormat="1" applyFont="1" applyFill="1" applyBorder="1" applyAlignment="1">
      <alignment horizontal="center" vertical="center"/>
    </xf>
    <xf numFmtId="0" fontId="6" fillId="3" borderId="1" xfId="12" applyFont="1" applyFill="1" applyBorder="1" applyAlignment="1">
      <alignment horizontal="left" vertical="center" wrapText="1"/>
    </xf>
    <xf numFmtId="0" fontId="6" fillId="0" borderId="0" xfId="12" applyFont="1" applyFill="1" applyBorder="1" applyAlignment="1">
      <alignment horizontal="left" vertical="center"/>
    </xf>
    <xf numFmtId="0" fontId="1" fillId="0" borderId="1" xfId="12" applyFont="1" applyBorder="1" applyAlignment="1">
      <alignment horizontal="left" vertical="center" wrapText="1"/>
    </xf>
    <xf numFmtId="0" fontId="1" fillId="0" borderId="15" xfId="12" applyFont="1" applyFill="1" applyBorder="1" applyAlignment="1">
      <alignment horizontal="left" vertical="center" wrapText="1"/>
    </xf>
    <xf numFmtId="0" fontId="1" fillId="0" borderId="30" xfId="12" applyFont="1" applyFill="1" applyBorder="1" applyAlignment="1">
      <alignment horizontal="left" vertical="center" wrapText="1"/>
    </xf>
    <xf numFmtId="0" fontId="1" fillId="0" borderId="18" xfId="12" applyFont="1" applyFill="1" applyBorder="1" applyAlignment="1">
      <alignment horizontal="left" vertical="center" wrapText="1"/>
    </xf>
    <xf numFmtId="0" fontId="1" fillId="0" borderId="32" xfId="12" applyFont="1" applyFill="1" applyBorder="1" applyAlignment="1">
      <alignment horizontal="left" vertical="center" wrapText="1"/>
    </xf>
    <xf numFmtId="0" fontId="13" fillId="3" borderId="15" xfId="12" applyFont="1" applyFill="1" applyBorder="1" applyAlignment="1">
      <alignment horizontal="center" vertical="center" wrapText="1"/>
    </xf>
    <xf numFmtId="0" fontId="13" fillId="3" borderId="22" xfId="12" applyFont="1" applyFill="1" applyBorder="1" applyAlignment="1">
      <alignment horizontal="center" vertical="center" wrapText="1"/>
    </xf>
    <xf numFmtId="0" fontId="13" fillId="3" borderId="30" xfId="12" applyFont="1" applyFill="1" applyBorder="1" applyAlignment="1">
      <alignment horizontal="center" vertical="center" wrapText="1"/>
    </xf>
    <xf numFmtId="0" fontId="13" fillId="3" borderId="18" xfId="12" applyFont="1" applyFill="1" applyBorder="1" applyAlignment="1">
      <alignment horizontal="center" vertical="center" wrapText="1"/>
    </xf>
    <xf numFmtId="0" fontId="13" fillId="3" borderId="31" xfId="12" applyFont="1" applyFill="1" applyBorder="1" applyAlignment="1">
      <alignment horizontal="center" vertical="center" wrapText="1"/>
    </xf>
    <xf numFmtId="0" fontId="13" fillId="3" borderId="32" xfId="12" applyFont="1" applyFill="1" applyBorder="1" applyAlignment="1">
      <alignment horizontal="center" vertical="center" wrapText="1"/>
    </xf>
    <xf numFmtId="0" fontId="2" fillId="0" borderId="22" xfId="1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28" xfId="0" applyNumberFormat="1" applyFont="1" applyFill="1" applyBorder="1" applyAlignment="1" applyProtection="1">
      <alignment horizontal="center" vertical="center"/>
      <protection locked="0"/>
    </xf>
    <xf numFmtId="1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right"/>
    </xf>
    <xf numFmtId="0" fontId="6" fillId="3" borderId="1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</cellXfs>
  <cellStyles count="98">
    <cellStyle name="20 % – Zvýraznění1" xfId="25"/>
    <cellStyle name="20 % – Zvýraznění2" xfId="24"/>
    <cellStyle name="20 % – Zvýraznění3" xfId="23"/>
    <cellStyle name="20 % – Zvýraznění4" xfId="22"/>
    <cellStyle name="20 % – Zvýraznění5" xfId="21"/>
    <cellStyle name="20 % – Zvýraznění6" xfId="20"/>
    <cellStyle name="20 % - zvýraznenie1 2" xfId="19"/>
    <cellStyle name="20 % - zvýraznenie2 2" xfId="18"/>
    <cellStyle name="20 % - zvýraznenie3 2" xfId="28"/>
    <cellStyle name="20 % - zvýraznenie4 2" xfId="26"/>
    <cellStyle name="20 % - zvýraznenie5 2" xfId="27"/>
    <cellStyle name="20 % - zvýraznenie6 2" xfId="16"/>
    <cellStyle name="40 % – Zvýraznění1" xfId="30"/>
    <cellStyle name="40 % – Zvýraznění2" xfId="17"/>
    <cellStyle name="40 % – Zvýraznění3" xfId="31"/>
    <cellStyle name="40 % – Zvýraznění4" xfId="32"/>
    <cellStyle name="40 % – Zvýraznění5" xfId="33"/>
    <cellStyle name="40 % – Zvýraznění6" xfId="34"/>
    <cellStyle name="40 % - zvýraznenie1 2" xfId="35"/>
    <cellStyle name="40 % - zvýraznenie2 2" xfId="36"/>
    <cellStyle name="40 % - zvýraznenie3 2" xfId="37"/>
    <cellStyle name="40 % - zvýraznenie4 2" xfId="38"/>
    <cellStyle name="40 % - zvýraznenie5 2" xfId="39"/>
    <cellStyle name="40 % - zvýraznenie6 2" xfId="40"/>
    <cellStyle name="60 % – Zvýraznění1" xfId="41"/>
    <cellStyle name="60 % – Zvýraznění2" xfId="42"/>
    <cellStyle name="60 % – Zvýraznění3" xfId="43"/>
    <cellStyle name="60 % – Zvýraznění4" xfId="44"/>
    <cellStyle name="60 % – Zvýraznění5" xfId="45"/>
    <cellStyle name="60 % – Zvýraznění6" xfId="46"/>
    <cellStyle name="60 % - zvýraznenie1 2" xfId="47"/>
    <cellStyle name="60 % - zvýraznenie2 2" xfId="48"/>
    <cellStyle name="60 % - zvýraznenie3 2" xfId="49"/>
    <cellStyle name="60 % - zvýraznenie4 2" xfId="50"/>
    <cellStyle name="60 % - zvýraznenie5 2" xfId="51"/>
    <cellStyle name="60 % - zvýraznenie6 2" xfId="52"/>
    <cellStyle name="Celkem" xfId="53"/>
    <cellStyle name="Čiarka" xfId="1" builtinId="3"/>
    <cellStyle name="Čiarka 2" xfId="15"/>
    <cellStyle name="Dobrá 2" xfId="54"/>
    <cellStyle name="Chybně" xfId="55"/>
    <cellStyle name="Kontrolná bunka 2" xfId="56"/>
    <cellStyle name="Kontrolní buňka" xfId="57"/>
    <cellStyle name="Nadpis 1 2" xfId="58"/>
    <cellStyle name="Nadpis 2 2" xfId="59"/>
    <cellStyle name="Nadpis 3 2" xfId="60"/>
    <cellStyle name="Nadpis 4 2" xfId="61"/>
    <cellStyle name="Název" xfId="62"/>
    <cellStyle name="Neutrálna 2" xfId="63"/>
    <cellStyle name="Neutrální" xfId="64"/>
    <cellStyle name="Normálna" xfId="0" builtinId="0"/>
    <cellStyle name="Normálna 2" xfId="12"/>
    <cellStyle name="Normálna 2 2" xfId="95"/>
    <cellStyle name="Normálna 2 3" xfId="97"/>
    <cellStyle name="Normálna 3" xfId="65"/>
    <cellStyle name="Normálna 3 2" xfId="94"/>
    <cellStyle name="Normálna 4" xfId="93"/>
    <cellStyle name="Normálna 5" xfId="96"/>
    <cellStyle name="Normálna 6" xfId="29"/>
    <cellStyle name="normálne_0182-0187 - IV - Prílohy 32-48" xfId="66"/>
    <cellStyle name="normálne_RS 2010 - prílohy 32-48" xfId="11"/>
    <cellStyle name="normální_05-rs-2004-prilohy-1-15" xfId="13"/>
    <cellStyle name="normální_HBU_33-05HBZS-PD" xfId="2"/>
    <cellStyle name="normální_HBU_34-05HBZS-MA" xfId="3"/>
    <cellStyle name="normální_HBU_35-05 " xfId="4"/>
    <cellStyle name="normální_HBU_36-05" xfId="5"/>
    <cellStyle name="normální_HBU_42-05" xfId="6"/>
    <cellStyle name="normální_HBU_43-05" xfId="7"/>
    <cellStyle name="normální_HBU_45 " xfId="8"/>
    <cellStyle name="normální_HBU_46 " xfId="9"/>
    <cellStyle name="Percentá" xfId="10" builtinId="5"/>
    <cellStyle name="Percentá 2" xfId="14"/>
    <cellStyle name="Poznámka 2" xfId="67"/>
    <cellStyle name="Prepojená bunka 2" xfId="68"/>
    <cellStyle name="Propojená buňka" xfId="69"/>
    <cellStyle name="Spolu 2" xfId="70"/>
    <cellStyle name="Správně" xfId="71"/>
    <cellStyle name="Text upozornění" xfId="72"/>
    <cellStyle name="Text upozornenia 2" xfId="73"/>
    <cellStyle name="Titul 2" xfId="74"/>
    <cellStyle name="Vstup 2" xfId="75"/>
    <cellStyle name="Výpočet 2" xfId="76"/>
    <cellStyle name="Výstup 2" xfId="77"/>
    <cellStyle name="Vysvětlující text" xfId="78"/>
    <cellStyle name="Vysvetľujúci text 2" xfId="79"/>
    <cellStyle name="Zlá 2" xfId="80"/>
    <cellStyle name="Zvýraznění 1" xfId="81"/>
    <cellStyle name="Zvýraznění 2" xfId="82"/>
    <cellStyle name="Zvýraznění 3" xfId="83"/>
    <cellStyle name="Zvýraznění 4" xfId="84"/>
    <cellStyle name="Zvýraznění 5" xfId="85"/>
    <cellStyle name="Zvýraznění 6" xfId="86"/>
    <cellStyle name="Zvýraznenie1 2" xfId="87"/>
    <cellStyle name="Zvýraznenie2 2" xfId="88"/>
    <cellStyle name="Zvýraznenie3 2" xfId="89"/>
    <cellStyle name="Zvýraznenie4 2" xfId="90"/>
    <cellStyle name="Zvýraznenie5 2" xfId="91"/>
    <cellStyle name="Zvýraznenie6 2" xfId="92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23"/>
  <sheetViews>
    <sheetView showGridLines="0" tabSelected="1" view="pageBreakPreview" zoomScaleNormal="100" zoomScaleSheetLayoutView="100" workbookViewId="0">
      <selection activeCell="D34" sqref="D34"/>
    </sheetView>
  </sheetViews>
  <sheetFormatPr defaultColWidth="8.85546875" defaultRowHeight="12.75" x14ac:dyDescent="0.2"/>
  <cols>
    <col min="1" max="1" width="31.7109375" style="42" customWidth="1"/>
    <col min="2" max="7" width="13.7109375" style="42" customWidth="1"/>
    <col min="8" max="16384" width="8.85546875" style="42"/>
  </cols>
  <sheetData>
    <row r="1" spans="1:7" x14ac:dyDescent="0.2">
      <c r="B1" s="43"/>
      <c r="C1" s="43"/>
      <c r="D1" s="43"/>
      <c r="E1" s="43"/>
      <c r="F1" s="43"/>
      <c r="G1" s="124" t="s">
        <v>14</v>
      </c>
    </row>
    <row r="2" spans="1:7" x14ac:dyDescent="0.2">
      <c r="A2" s="593" t="s">
        <v>245</v>
      </c>
      <c r="B2" s="594"/>
      <c r="C2" s="594"/>
      <c r="D2" s="594"/>
      <c r="E2" s="594"/>
      <c r="F2" s="594"/>
      <c r="G2" s="594"/>
    </row>
    <row r="3" spans="1:7" ht="9.6" customHeight="1" thickBot="1" x14ac:dyDescent="0.25">
      <c r="C3" s="44"/>
    </row>
    <row r="4" spans="1:7" ht="22.15" customHeight="1" thickBot="1" x14ac:dyDescent="0.25">
      <c r="A4" s="154" t="s">
        <v>246</v>
      </c>
      <c r="B4" s="150" t="s">
        <v>19</v>
      </c>
      <c r="C4" s="148" t="s">
        <v>17</v>
      </c>
      <c r="D4" s="148" t="s">
        <v>15</v>
      </c>
      <c r="E4" s="148" t="s">
        <v>18</v>
      </c>
      <c r="F4" s="158" t="s">
        <v>16</v>
      </c>
      <c r="G4" s="375" t="s">
        <v>0</v>
      </c>
    </row>
    <row r="5" spans="1:7" ht="15" customHeight="1" x14ac:dyDescent="0.2">
      <c r="A5" s="155" t="s">
        <v>233</v>
      </c>
      <c r="B5" s="151"/>
      <c r="C5" s="147">
        <v>1</v>
      </c>
      <c r="D5" s="147"/>
      <c r="E5" s="147">
        <v>2</v>
      </c>
      <c r="F5" s="159">
        <v>2</v>
      </c>
      <c r="G5" s="376">
        <f>SUM(B5:F5)</f>
        <v>5</v>
      </c>
    </row>
    <row r="6" spans="1:7" ht="15" customHeight="1" x14ac:dyDescent="0.2">
      <c r="A6" s="156" t="s">
        <v>20</v>
      </c>
      <c r="B6" s="152">
        <v>1</v>
      </c>
      <c r="C6" s="4">
        <v>1</v>
      </c>
      <c r="D6" s="4"/>
      <c r="E6" s="4">
        <v>9</v>
      </c>
      <c r="F6" s="160">
        <v>8</v>
      </c>
      <c r="G6" s="377">
        <f>SUM(B6:F6)</f>
        <v>19</v>
      </c>
    </row>
    <row r="7" spans="1:7" ht="15" customHeight="1" x14ac:dyDescent="0.2">
      <c r="A7" s="156" t="s">
        <v>21</v>
      </c>
      <c r="B7" s="152"/>
      <c r="C7" s="4">
        <v>3</v>
      </c>
      <c r="D7" s="4"/>
      <c r="E7" s="4">
        <v>1</v>
      </c>
      <c r="F7" s="160"/>
      <c r="G7" s="377">
        <f>SUM(B7:F7)</f>
        <v>4</v>
      </c>
    </row>
    <row r="8" spans="1:7" ht="15" customHeight="1" x14ac:dyDescent="0.2">
      <c r="A8" s="156" t="s">
        <v>22</v>
      </c>
      <c r="B8" s="152"/>
      <c r="C8" s="4"/>
      <c r="D8" s="4"/>
      <c r="E8" s="4"/>
      <c r="F8" s="160">
        <v>2</v>
      </c>
      <c r="G8" s="377">
        <f>SUM(B8:F8)</f>
        <v>2</v>
      </c>
    </row>
    <row r="9" spans="1:7" ht="15" customHeight="1" thickBot="1" x14ac:dyDescent="0.25">
      <c r="A9" s="157" t="s">
        <v>23</v>
      </c>
      <c r="B9" s="153"/>
      <c r="C9" s="149">
        <v>1</v>
      </c>
      <c r="D9" s="149"/>
      <c r="E9" s="149">
        <v>1</v>
      </c>
      <c r="F9" s="161"/>
      <c r="G9" s="378">
        <f>SUM(B9:F9)</f>
        <v>2</v>
      </c>
    </row>
    <row r="10" spans="1:7" ht="17.45" customHeight="1" thickBot="1" x14ac:dyDescent="0.25">
      <c r="A10" s="370" t="s">
        <v>0</v>
      </c>
      <c r="B10" s="371">
        <f t="shared" ref="B10:G10" si="0">SUM(B5:B9)</f>
        <v>1</v>
      </c>
      <c r="C10" s="372">
        <f t="shared" si="0"/>
        <v>6</v>
      </c>
      <c r="D10" s="372">
        <f t="shared" si="0"/>
        <v>0</v>
      </c>
      <c r="E10" s="372">
        <f t="shared" si="0"/>
        <v>13</v>
      </c>
      <c r="F10" s="373">
        <f>SUM(F5:F9)</f>
        <v>12</v>
      </c>
      <c r="G10" s="374">
        <f t="shared" si="0"/>
        <v>32</v>
      </c>
    </row>
    <row r="12" spans="1:7" ht="25.5" customHeight="1" x14ac:dyDescent="0.2">
      <c r="A12" s="595"/>
      <c r="B12" s="595"/>
      <c r="C12" s="595"/>
      <c r="D12" s="596"/>
      <c r="E12" s="596"/>
      <c r="F12" s="596"/>
      <c r="G12" s="596"/>
    </row>
    <row r="13" spans="1:7" x14ac:dyDescent="0.2">
      <c r="B13" s="43"/>
      <c r="C13" s="43"/>
      <c r="D13" s="43"/>
      <c r="E13" s="43"/>
      <c r="F13" s="43"/>
      <c r="G13" s="124" t="s">
        <v>302</v>
      </c>
    </row>
    <row r="14" spans="1:7" x14ac:dyDescent="0.2">
      <c r="A14" s="593" t="s">
        <v>373</v>
      </c>
      <c r="B14" s="594"/>
      <c r="C14" s="594"/>
      <c r="D14" s="594"/>
      <c r="E14" s="594"/>
      <c r="F14" s="594"/>
      <c r="G14" s="594"/>
    </row>
    <row r="15" spans="1:7" ht="9.6" customHeight="1" thickBot="1" x14ac:dyDescent="0.25">
      <c r="C15" s="44"/>
    </row>
    <row r="16" spans="1:7" ht="22.15" customHeight="1" thickBot="1" x14ac:dyDescent="0.25">
      <c r="A16" s="154" t="s">
        <v>303</v>
      </c>
      <c r="B16" s="150" t="s">
        <v>19</v>
      </c>
      <c r="C16" s="148" t="s">
        <v>17</v>
      </c>
      <c r="D16" s="148" t="s">
        <v>15</v>
      </c>
      <c r="E16" s="148" t="s">
        <v>18</v>
      </c>
      <c r="F16" s="158" t="s">
        <v>16</v>
      </c>
      <c r="G16" s="375" t="s">
        <v>0</v>
      </c>
    </row>
    <row r="17" spans="1:7" ht="15" customHeight="1" x14ac:dyDescent="0.2">
      <c r="A17" s="155" t="s">
        <v>305</v>
      </c>
      <c r="B17" s="151">
        <v>178</v>
      </c>
      <c r="C17" s="147">
        <v>105</v>
      </c>
      <c r="D17" s="147">
        <v>122</v>
      </c>
      <c r="E17" s="147">
        <v>111</v>
      </c>
      <c r="F17" s="159">
        <v>153</v>
      </c>
      <c r="G17" s="379">
        <f>SUM(B17:F17)</f>
        <v>669</v>
      </c>
    </row>
    <row r="18" spans="1:7" ht="15" customHeight="1" x14ac:dyDescent="0.2">
      <c r="A18" s="156" t="s">
        <v>304</v>
      </c>
      <c r="B18" s="152">
        <v>242</v>
      </c>
      <c r="C18" s="4">
        <v>150</v>
      </c>
      <c r="D18" s="4">
        <v>189</v>
      </c>
      <c r="E18" s="4">
        <v>169</v>
      </c>
      <c r="F18" s="160">
        <v>196</v>
      </c>
      <c r="G18" s="380">
        <f>SUM(B18:F18)</f>
        <v>946</v>
      </c>
    </row>
    <row r="19" spans="1:7" ht="15" customHeight="1" x14ac:dyDescent="0.2">
      <c r="A19" s="156" t="s">
        <v>306</v>
      </c>
      <c r="B19" s="152">
        <v>1632</v>
      </c>
      <c r="C19" s="409">
        <v>653</v>
      </c>
      <c r="D19" s="4">
        <v>998</v>
      </c>
      <c r="E19" s="4">
        <v>1548</v>
      </c>
      <c r="F19" s="160">
        <v>2115</v>
      </c>
      <c r="G19" s="380">
        <f>SUM(B19:F19)</f>
        <v>6946</v>
      </c>
    </row>
    <row r="20" spans="1:7" ht="15" customHeight="1" thickBot="1" x14ac:dyDescent="0.25">
      <c r="A20" s="157" t="s">
        <v>307</v>
      </c>
      <c r="B20" s="153">
        <v>28</v>
      </c>
      <c r="C20" s="149">
        <v>13</v>
      </c>
      <c r="D20" s="149">
        <v>9</v>
      </c>
      <c r="E20" s="149">
        <v>164</v>
      </c>
      <c r="F20" s="161">
        <v>27</v>
      </c>
      <c r="G20" s="381">
        <f>SUM(B20:F20)</f>
        <v>241</v>
      </c>
    </row>
    <row r="21" spans="1:7" ht="15" customHeight="1" thickBot="1" x14ac:dyDescent="0.25">
      <c r="A21" s="383" t="s">
        <v>311</v>
      </c>
      <c r="B21" s="384">
        <f t="shared" ref="B21:G21" si="1">B20/B19*100</f>
        <v>1.715686274509804</v>
      </c>
      <c r="C21" s="385">
        <f t="shared" si="1"/>
        <v>1.9908116385911179</v>
      </c>
      <c r="D21" s="385">
        <f t="shared" si="1"/>
        <v>0.90180360721442887</v>
      </c>
      <c r="E21" s="385">
        <f t="shared" si="1"/>
        <v>10.594315245478036</v>
      </c>
      <c r="F21" s="386">
        <f t="shared" si="1"/>
        <v>1.2765957446808509</v>
      </c>
      <c r="G21" s="382">
        <f t="shared" si="1"/>
        <v>3.4696228044917938</v>
      </c>
    </row>
    <row r="22" spans="1:7" ht="8.25" customHeight="1" x14ac:dyDescent="0.2"/>
    <row r="23" spans="1:7" x14ac:dyDescent="0.2">
      <c r="A23" s="45" t="s">
        <v>308</v>
      </c>
    </row>
  </sheetData>
  <sheetProtection selectLockedCells="1"/>
  <mergeCells count="3">
    <mergeCell ref="A2:G2"/>
    <mergeCell ref="A12:G12"/>
    <mergeCell ref="A14:G14"/>
  </mergeCells>
  <phoneticPr fontId="0" type="noConversion"/>
  <printOptions horizontalCentered="1" verticalCentered="1"/>
  <pageMargins left="1" right="1" top="1" bottom="1" header="0.5" footer="0.5"/>
  <pageSetup paperSize="9" scale="10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F13"/>
  <sheetViews>
    <sheetView showGridLines="0" view="pageBreakPreview" zoomScaleNormal="100" zoomScaleSheetLayoutView="100" workbookViewId="0">
      <selection activeCell="B3" sqref="B3:F3"/>
    </sheetView>
  </sheetViews>
  <sheetFormatPr defaultColWidth="9.140625" defaultRowHeight="20.100000000000001" customHeight="1" x14ac:dyDescent="0.2"/>
  <cols>
    <col min="1" max="1" width="22.7109375" style="30" customWidth="1"/>
    <col min="2" max="6" width="13.42578125" style="30" customWidth="1"/>
    <col min="7" max="16384" width="9.140625" style="30"/>
  </cols>
  <sheetData>
    <row r="1" spans="1:6" ht="20.100000000000001" customHeight="1" x14ac:dyDescent="0.2">
      <c r="A1" s="803" t="s">
        <v>322</v>
      </c>
      <c r="B1" s="803"/>
      <c r="C1" s="803"/>
      <c r="D1" s="803"/>
      <c r="E1" s="100"/>
      <c r="F1" s="129" t="s">
        <v>143</v>
      </c>
    </row>
    <row r="2" spans="1:6" ht="6.75" customHeight="1" thickBot="1" x14ac:dyDescent="0.25">
      <c r="F2" s="60"/>
    </row>
    <row r="3" spans="1:6" ht="20.100000000000001" customHeight="1" x14ac:dyDescent="0.2">
      <c r="A3" s="808" t="s">
        <v>158</v>
      </c>
      <c r="B3" s="811" t="s">
        <v>230</v>
      </c>
      <c r="C3" s="812"/>
      <c r="D3" s="813" t="s">
        <v>144</v>
      </c>
      <c r="E3" s="814"/>
      <c r="F3" s="815"/>
    </row>
    <row r="4" spans="1:6" ht="20.100000000000001" customHeight="1" x14ac:dyDescent="0.2">
      <c r="A4" s="809"/>
      <c r="B4" s="816" t="s">
        <v>145</v>
      </c>
      <c r="C4" s="804" t="s">
        <v>146</v>
      </c>
      <c r="D4" s="820" t="s">
        <v>145</v>
      </c>
      <c r="E4" s="818" t="s">
        <v>147</v>
      </c>
      <c r="F4" s="806" t="s">
        <v>146</v>
      </c>
    </row>
    <row r="5" spans="1:6" ht="20.100000000000001" customHeight="1" x14ac:dyDescent="0.2">
      <c r="A5" s="809"/>
      <c r="B5" s="816"/>
      <c r="C5" s="804"/>
      <c r="D5" s="820"/>
      <c r="E5" s="818"/>
      <c r="F5" s="806"/>
    </row>
    <row r="6" spans="1:6" ht="20.100000000000001" customHeight="1" x14ac:dyDescent="0.2">
      <c r="A6" s="809"/>
      <c r="B6" s="816"/>
      <c r="C6" s="804"/>
      <c r="D6" s="820"/>
      <c r="E6" s="818"/>
      <c r="F6" s="806"/>
    </row>
    <row r="7" spans="1:6" ht="20.100000000000001" customHeight="1" thickBot="1" x14ac:dyDescent="0.25">
      <c r="A7" s="810"/>
      <c r="B7" s="817"/>
      <c r="C7" s="805"/>
      <c r="D7" s="821"/>
      <c r="E7" s="819"/>
      <c r="F7" s="807"/>
    </row>
    <row r="8" spans="1:6" ht="20.100000000000001" customHeight="1" x14ac:dyDescent="0.2">
      <c r="A8" s="333" t="s">
        <v>150</v>
      </c>
      <c r="B8" s="334">
        <v>3</v>
      </c>
      <c r="C8" s="335"/>
      <c r="D8" s="336">
        <v>1</v>
      </c>
      <c r="E8" s="337"/>
      <c r="F8" s="338"/>
    </row>
    <row r="9" spans="1:6" ht="20.100000000000001" customHeight="1" x14ac:dyDescent="0.2">
      <c r="A9" s="330" t="s">
        <v>91</v>
      </c>
      <c r="B9" s="329">
        <v>7</v>
      </c>
      <c r="C9" s="331"/>
      <c r="D9" s="332"/>
      <c r="E9" s="31">
        <v>1</v>
      </c>
      <c r="F9" s="328"/>
    </row>
    <row r="10" spans="1:6" ht="20.100000000000001" customHeight="1" x14ac:dyDescent="0.2">
      <c r="A10" s="330" t="s">
        <v>148</v>
      </c>
      <c r="B10" s="329">
        <v>5</v>
      </c>
      <c r="C10" s="331"/>
      <c r="D10" s="332"/>
      <c r="E10" s="31"/>
      <c r="F10" s="328"/>
    </row>
    <row r="11" spans="1:6" ht="20.100000000000001" customHeight="1" x14ac:dyDescent="0.2">
      <c r="A11" s="330" t="s">
        <v>149</v>
      </c>
      <c r="B11" s="329">
        <v>6</v>
      </c>
      <c r="C11" s="331"/>
      <c r="D11" s="332"/>
      <c r="E11" s="31"/>
      <c r="F11" s="328"/>
    </row>
    <row r="12" spans="1:6" ht="20.100000000000001" customHeight="1" thickBot="1" x14ac:dyDescent="0.25">
      <c r="A12" s="330" t="s">
        <v>90</v>
      </c>
      <c r="B12" s="339">
        <v>1</v>
      </c>
      <c r="C12" s="340"/>
      <c r="D12" s="341"/>
      <c r="E12" s="342"/>
      <c r="F12" s="343"/>
    </row>
    <row r="13" spans="1:6" ht="20.100000000000001" customHeight="1" thickBot="1" x14ac:dyDescent="0.25">
      <c r="A13" s="454" t="s">
        <v>229</v>
      </c>
      <c r="B13" s="455">
        <f>SUM(B8:B12)</f>
        <v>22</v>
      </c>
      <c r="C13" s="456">
        <f>SUM(C8:C12)</f>
        <v>0</v>
      </c>
      <c r="D13" s="457">
        <f>SUM(D8:D12)</f>
        <v>1</v>
      </c>
      <c r="E13" s="458">
        <f>SUM(E8:E12)</f>
        <v>1</v>
      </c>
      <c r="F13" s="459">
        <f>SUM(F8:F12)</f>
        <v>0</v>
      </c>
    </row>
  </sheetData>
  <sheetProtection selectLockedCells="1"/>
  <mergeCells count="9">
    <mergeCell ref="A1:D1"/>
    <mergeCell ref="C4:C7"/>
    <mergeCell ref="F4:F7"/>
    <mergeCell ref="A3:A7"/>
    <mergeCell ref="B3:C3"/>
    <mergeCell ref="D3:F3"/>
    <mergeCell ref="B4:B7"/>
    <mergeCell ref="E4:E7"/>
    <mergeCell ref="D4:D7"/>
  </mergeCells>
  <phoneticPr fontId="3" type="noConversion"/>
  <conditionalFormatting sqref="B8:F12">
    <cfRule type="cellIs" dxfId="39" priority="2" stopIfTrue="1" operator="equal">
      <formula>0</formula>
    </cfRule>
  </conditionalFormatting>
  <conditionalFormatting sqref="B13:F13">
    <cfRule type="cellIs" dxfId="38" priority="1" operator="equal">
      <formula>0</formula>
    </cfRule>
  </conditionalFormatting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S24"/>
  <sheetViews>
    <sheetView showGridLines="0" view="pageBreakPreview" zoomScaleNormal="100" zoomScaleSheetLayoutView="100" workbookViewId="0">
      <selection activeCell="AU24" sqref="AU24"/>
    </sheetView>
  </sheetViews>
  <sheetFormatPr defaultColWidth="3.7109375" defaultRowHeight="20.100000000000001" customHeight="1" x14ac:dyDescent="0.2"/>
  <cols>
    <col min="1" max="1" width="18" style="32" customWidth="1"/>
    <col min="2" max="6" width="5.7109375" style="46" customWidth="1"/>
    <col min="7" max="12" width="6.7109375" style="46" customWidth="1"/>
    <col min="13" max="13" width="7.7109375" style="46" customWidth="1"/>
    <col min="14" max="18" width="5.7109375" style="46" customWidth="1"/>
    <col min="19" max="19" width="7.7109375" style="46" customWidth="1"/>
    <col min="20" max="16384" width="3.7109375" style="32"/>
  </cols>
  <sheetData>
    <row r="1" spans="1:19" ht="20.100000000000001" customHeight="1" x14ac:dyDescent="0.2">
      <c r="Q1" s="822" t="s">
        <v>151</v>
      </c>
      <c r="R1" s="822"/>
      <c r="S1" s="822"/>
    </row>
    <row r="2" spans="1:19" s="33" customFormat="1" ht="20.100000000000001" customHeight="1" x14ac:dyDescent="0.2">
      <c r="A2" s="54" t="s">
        <v>257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9" s="34" customFormat="1" ht="14.25" customHeight="1" thickBo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6"/>
    </row>
    <row r="4" spans="1:19" ht="35.25" customHeight="1" thickBot="1" x14ac:dyDescent="0.25">
      <c r="A4" s="831" t="s">
        <v>152</v>
      </c>
      <c r="B4" s="844" t="s">
        <v>153</v>
      </c>
      <c r="C4" s="845"/>
      <c r="D4" s="845"/>
      <c r="E4" s="845"/>
      <c r="F4" s="845"/>
      <c r="G4" s="845"/>
      <c r="H4" s="845"/>
      <c r="I4" s="845"/>
      <c r="J4" s="845"/>
      <c r="K4" s="845"/>
      <c r="L4" s="845"/>
      <c r="M4" s="846"/>
      <c r="N4" s="847" t="s">
        <v>454</v>
      </c>
      <c r="O4" s="848"/>
      <c r="P4" s="848"/>
      <c r="Q4" s="848"/>
      <c r="R4" s="848"/>
      <c r="S4" s="849"/>
    </row>
    <row r="5" spans="1:19" ht="13.5" customHeight="1" x14ac:dyDescent="0.2">
      <c r="A5" s="832"/>
      <c r="B5" s="834" t="s">
        <v>154</v>
      </c>
      <c r="C5" s="835"/>
      <c r="D5" s="835"/>
      <c r="E5" s="835"/>
      <c r="F5" s="835"/>
      <c r="G5" s="836"/>
      <c r="H5" s="840" t="s">
        <v>254</v>
      </c>
      <c r="I5" s="841"/>
      <c r="J5" s="841"/>
      <c r="K5" s="841"/>
      <c r="L5" s="841"/>
      <c r="M5" s="842"/>
      <c r="N5" s="850" t="s">
        <v>154</v>
      </c>
      <c r="O5" s="851"/>
      <c r="P5" s="851"/>
      <c r="Q5" s="851"/>
      <c r="R5" s="851"/>
      <c r="S5" s="852"/>
    </row>
    <row r="6" spans="1:19" ht="13.5" customHeight="1" x14ac:dyDescent="0.2">
      <c r="A6" s="832"/>
      <c r="B6" s="837"/>
      <c r="C6" s="838"/>
      <c r="D6" s="838"/>
      <c r="E6" s="838"/>
      <c r="F6" s="838"/>
      <c r="G6" s="839"/>
      <c r="H6" s="830"/>
      <c r="I6" s="827"/>
      <c r="J6" s="827"/>
      <c r="K6" s="827"/>
      <c r="L6" s="827"/>
      <c r="M6" s="843"/>
      <c r="N6" s="853"/>
      <c r="O6" s="854"/>
      <c r="P6" s="854"/>
      <c r="Q6" s="854"/>
      <c r="R6" s="854"/>
      <c r="S6" s="855"/>
    </row>
    <row r="7" spans="1:19" ht="22.5" customHeight="1" x14ac:dyDescent="0.2">
      <c r="A7" s="832"/>
      <c r="B7" s="837"/>
      <c r="C7" s="838"/>
      <c r="D7" s="838"/>
      <c r="E7" s="838"/>
      <c r="F7" s="838"/>
      <c r="G7" s="839"/>
      <c r="H7" s="830"/>
      <c r="I7" s="827"/>
      <c r="J7" s="827"/>
      <c r="K7" s="827"/>
      <c r="L7" s="827"/>
      <c r="M7" s="843"/>
      <c r="N7" s="853"/>
      <c r="O7" s="854"/>
      <c r="P7" s="854"/>
      <c r="Q7" s="854"/>
      <c r="R7" s="854"/>
      <c r="S7" s="855"/>
    </row>
    <row r="8" spans="1:19" ht="19.5" hidden="1" customHeight="1" x14ac:dyDescent="0.2">
      <c r="A8" s="832"/>
      <c r="B8" s="837"/>
      <c r="C8" s="838"/>
      <c r="D8" s="838"/>
      <c r="E8" s="838"/>
      <c r="F8" s="838"/>
      <c r="G8" s="839"/>
      <c r="H8" s="830"/>
      <c r="I8" s="827"/>
      <c r="J8" s="827"/>
      <c r="K8" s="827"/>
      <c r="L8" s="827"/>
      <c r="M8" s="843"/>
      <c r="N8" s="461"/>
      <c r="O8" s="462"/>
      <c r="P8" s="462"/>
      <c r="Q8" s="462"/>
      <c r="R8" s="462"/>
      <c r="S8" s="463"/>
    </row>
    <row r="9" spans="1:19" ht="20.100000000000001" customHeight="1" thickBot="1" x14ac:dyDescent="0.25">
      <c r="A9" s="833"/>
      <c r="B9" s="297" t="s">
        <v>19</v>
      </c>
      <c r="C9" s="295" t="s">
        <v>17</v>
      </c>
      <c r="D9" s="295" t="s">
        <v>15</v>
      </c>
      <c r="E9" s="295" t="s">
        <v>18</v>
      </c>
      <c r="F9" s="295" t="s">
        <v>16</v>
      </c>
      <c r="G9" s="299" t="s">
        <v>0</v>
      </c>
      <c r="H9" s="294" t="s">
        <v>19</v>
      </c>
      <c r="I9" s="295" t="s">
        <v>17</v>
      </c>
      <c r="J9" s="295" t="s">
        <v>15</v>
      </c>
      <c r="K9" s="295" t="s">
        <v>18</v>
      </c>
      <c r="L9" s="295" t="s">
        <v>16</v>
      </c>
      <c r="M9" s="317" t="s">
        <v>0</v>
      </c>
      <c r="N9" s="297" t="s">
        <v>19</v>
      </c>
      <c r="O9" s="295" t="s">
        <v>17</v>
      </c>
      <c r="P9" s="295" t="s">
        <v>15</v>
      </c>
      <c r="Q9" s="295" t="s">
        <v>18</v>
      </c>
      <c r="R9" s="295" t="s">
        <v>16</v>
      </c>
      <c r="S9" s="299" t="s">
        <v>0</v>
      </c>
    </row>
    <row r="10" spans="1:19" ht="20.100000000000001" customHeight="1" x14ac:dyDescent="0.2">
      <c r="A10" s="293" t="s">
        <v>155</v>
      </c>
      <c r="B10" s="300">
        <v>1</v>
      </c>
      <c r="C10" s="301">
        <v>3</v>
      </c>
      <c r="D10" s="460">
        <v>1</v>
      </c>
      <c r="E10" s="301">
        <v>2</v>
      </c>
      <c r="F10" s="301">
        <v>2</v>
      </c>
      <c r="G10" s="302">
        <f>SUM(B10:F10)</f>
        <v>9</v>
      </c>
      <c r="H10" s="303">
        <v>232</v>
      </c>
      <c r="I10" s="301">
        <v>152</v>
      </c>
      <c r="J10" s="460">
        <v>284</v>
      </c>
      <c r="K10" s="301">
        <v>408</v>
      </c>
      <c r="L10" s="301">
        <v>56</v>
      </c>
      <c r="M10" s="318">
        <f>SUM(H10:L10)</f>
        <v>1132</v>
      </c>
      <c r="N10" s="300">
        <v>1</v>
      </c>
      <c r="O10" s="301">
        <v>1</v>
      </c>
      <c r="P10" s="460"/>
      <c r="Q10" s="301">
        <v>1</v>
      </c>
      <c r="R10" s="301">
        <v>4</v>
      </c>
      <c r="S10" s="302">
        <f>SUM(N10:R10)</f>
        <v>7</v>
      </c>
    </row>
    <row r="11" spans="1:19" ht="30" customHeight="1" x14ac:dyDescent="0.2">
      <c r="A11" s="292" t="s">
        <v>214</v>
      </c>
      <c r="B11" s="304"/>
      <c r="C11" s="305">
        <v>3</v>
      </c>
      <c r="D11" s="460">
        <v>2</v>
      </c>
      <c r="E11" s="305"/>
      <c r="F11" s="305"/>
      <c r="G11" s="306">
        <f>SUM(B11:F11)</f>
        <v>5</v>
      </c>
      <c r="H11" s="307">
        <v>8</v>
      </c>
      <c r="I11" s="305">
        <v>30</v>
      </c>
      <c r="J11" s="460">
        <v>26</v>
      </c>
      <c r="K11" s="305">
        <v>48</v>
      </c>
      <c r="L11" s="305">
        <v>41</v>
      </c>
      <c r="M11" s="319">
        <f>SUM(H11:L11)</f>
        <v>153</v>
      </c>
      <c r="N11" s="304"/>
      <c r="O11" s="305">
        <v>5</v>
      </c>
      <c r="P11" s="460">
        <v>2</v>
      </c>
      <c r="Q11" s="305"/>
      <c r="R11" s="305"/>
      <c r="S11" s="306">
        <f>SUM(N11:R11)</f>
        <v>7</v>
      </c>
    </row>
    <row r="12" spans="1:19" ht="20.100000000000001" customHeight="1" thickBot="1" x14ac:dyDescent="0.25">
      <c r="A12" s="296" t="s">
        <v>156</v>
      </c>
      <c r="B12" s="308">
        <v>1</v>
      </c>
      <c r="C12" s="309">
        <v>1</v>
      </c>
      <c r="D12" s="460">
        <v>3</v>
      </c>
      <c r="E12" s="309"/>
      <c r="F12" s="309"/>
      <c r="G12" s="310">
        <f>SUM(B12:F12)</f>
        <v>5</v>
      </c>
      <c r="H12" s="311">
        <v>2</v>
      </c>
      <c r="I12" s="309">
        <v>1</v>
      </c>
      <c r="J12" s="460">
        <v>1</v>
      </c>
      <c r="K12" s="309"/>
      <c r="L12" s="309"/>
      <c r="M12" s="320">
        <f>SUM(H12:L12)</f>
        <v>4</v>
      </c>
      <c r="N12" s="308">
        <v>3</v>
      </c>
      <c r="O12" s="309">
        <v>1</v>
      </c>
      <c r="P12" s="460"/>
      <c r="Q12" s="309"/>
      <c r="R12" s="309"/>
      <c r="S12" s="310">
        <f>SUM(N12:R12)</f>
        <v>4</v>
      </c>
    </row>
    <row r="13" spans="1:19" ht="20.100000000000001" customHeight="1" thickBot="1" x14ac:dyDescent="0.25">
      <c r="A13" s="298" t="s">
        <v>0</v>
      </c>
      <c r="B13" s="312">
        <f>SUM(B10:B12)</f>
        <v>2</v>
      </c>
      <c r="C13" s="313">
        <f t="shared" ref="C13:S13" si="0">SUM(C10:C12)</f>
        <v>7</v>
      </c>
      <c r="D13" s="313">
        <f t="shared" si="0"/>
        <v>6</v>
      </c>
      <c r="E13" s="313">
        <f t="shared" si="0"/>
        <v>2</v>
      </c>
      <c r="F13" s="313">
        <f t="shared" si="0"/>
        <v>2</v>
      </c>
      <c r="G13" s="314">
        <f t="shared" si="0"/>
        <v>19</v>
      </c>
      <c r="H13" s="315">
        <f t="shared" si="0"/>
        <v>242</v>
      </c>
      <c r="I13" s="313">
        <f t="shared" si="0"/>
        <v>183</v>
      </c>
      <c r="J13" s="313">
        <f t="shared" si="0"/>
        <v>311</v>
      </c>
      <c r="K13" s="313">
        <f t="shared" si="0"/>
        <v>456</v>
      </c>
      <c r="L13" s="313">
        <f t="shared" si="0"/>
        <v>97</v>
      </c>
      <c r="M13" s="316">
        <f t="shared" si="0"/>
        <v>1289</v>
      </c>
      <c r="N13" s="312">
        <f t="shared" si="0"/>
        <v>4</v>
      </c>
      <c r="O13" s="313">
        <f t="shared" si="0"/>
        <v>7</v>
      </c>
      <c r="P13" s="313">
        <f t="shared" si="0"/>
        <v>2</v>
      </c>
      <c r="Q13" s="313">
        <f t="shared" si="0"/>
        <v>1</v>
      </c>
      <c r="R13" s="313">
        <f t="shared" si="0"/>
        <v>4</v>
      </c>
      <c r="S13" s="314">
        <f t="shared" si="0"/>
        <v>18</v>
      </c>
    </row>
    <row r="14" spans="1:19" ht="20.25" customHeight="1" thickBot="1" x14ac:dyDescent="0.25"/>
    <row r="15" spans="1:19" ht="32.25" customHeight="1" thickBot="1" x14ac:dyDescent="0.25">
      <c r="A15" s="831" t="s">
        <v>152</v>
      </c>
      <c r="B15" s="847" t="s">
        <v>180</v>
      </c>
      <c r="C15" s="848"/>
      <c r="D15" s="848"/>
      <c r="E15" s="848"/>
      <c r="F15" s="848"/>
      <c r="G15" s="849"/>
      <c r="H15" s="823" t="s">
        <v>290</v>
      </c>
      <c r="I15" s="824"/>
      <c r="J15" s="824"/>
      <c r="K15" s="824"/>
      <c r="L15" s="824"/>
      <c r="M15" s="825"/>
      <c r="N15" s="829" t="s">
        <v>289</v>
      </c>
      <c r="O15" s="824"/>
      <c r="P15" s="824"/>
      <c r="Q15" s="824"/>
      <c r="R15" s="824"/>
      <c r="S15" s="825"/>
    </row>
    <row r="16" spans="1:19" ht="21" customHeight="1" x14ac:dyDescent="0.2">
      <c r="A16" s="832"/>
      <c r="B16" s="850" t="s">
        <v>154</v>
      </c>
      <c r="C16" s="851"/>
      <c r="D16" s="851"/>
      <c r="E16" s="851"/>
      <c r="F16" s="851"/>
      <c r="G16" s="852"/>
      <c r="H16" s="826"/>
      <c r="I16" s="827"/>
      <c r="J16" s="827"/>
      <c r="K16" s="827"/>
      <c r="L16" s="827"/>
      <c r="M16" s="828"/>
      <c r="N16" s="830"/>
      <c r="O16" s="827"/>
      <c r="P16" s="827"/>
      <c r="Q16" s="827"/>
      <c r="R16" s="827"/>
      <c r="S16" s="828"/>
    </row>
    <row r="17" spans="1:19" ht="9.75" customHeight="1" x14ac:dyDescent="0.2">
      <c r="A17" s="832"/>
      <c r="B17" s="853"/>
      <c r="C17" s="854"/>
      <c r="D17" s="854"/>
      <c r="E17" s="854"/>
      <c r="F17" s="854"/>
      <c r="G17" s="855"/>
      <c r="H17" s="826"/>
      <c r="I17" s="827"/>
      <c r="J17" s="827"/>
      <c r="K17" s="827"/>
      <c r="L17" s="827"/>
      <c r="M17" s="828"/>
      <c r="N17" s="830"/>
      <c r="O17" s="827"/>
      <c r="P17" s="827"/>
      <c r="Q17" s="827"/>
      <c r="R17" s="827"/>
      <c r="S17" s="828"/>
    </row>
    <row r="18" spans="1:19" ht="20.25" customHeight="1" x14ac:dyDescent="0.2">
      <c r="A18" s="832"/>
      <c r="B18" s="853"/>
      <c r="C18" s="854"/>
      <c r="D18" s="854"/>
      <c r="E18" s="854"/>
      <c r="F18" s="854"/>
      <c r="G18" s="855"/>
      <c r="H18" s="826"/>
      <c r="I18" s="827"/>
      <c r="J18" s="827"/>
      <c r="K18" s="827"/>
      <c r="L18" s="827"/>
      <c r="M18" s="828"/>
      <c r="N18" s="830"/>
      <c r="O18" s="827"/>
      <c r="P18" s="827"/>
      <c r="Q18" s="827"/>
      <c r="R18" s="827"/>
      <c r="S18" s="828"/>
    </row>
    <row r="19" spans="1:19" ht="19.5" hidden="1" customHeight="1" x14ac:dyDescent="0.2">
      <c r="A19" s="832"/>
      <c r="B19" s="461"/>
      <c r="C19" s="462"/>
      <c r="D19" s="462"/>
      <c r="E19" s="462"/>
      <c r="F19" s="462"/>
      <c r="G19" s="463"/>
      <c r="H19" s="826"/>
      <c r="I19" s="827"/>
      <c r="J19" s="827"/>
      <c r="K19" s="827"/>
      <c r="L19" s="827"/>
      <c r="M19" s="828"/>
      <c r="N19" s="830"/>
      <c r="O19" s="827"/>
      <c r="P19" s="827"/>
      <c r="Q19" s="827"/>
      <c r="R19" s="827"/>
      <c r="S19" s="828"/>
    </row>
    <row r="20" spans="1:19" ht="20.100000000000001" customHeight="1" thickBot="1" x14ac:dyDescent="0.25">
      <c r="A20" s="833"/>
      <c r="B20" s="294" t="s">
        <v>19</v>
      </c>
      <c r="C20" s="295" t="s">
        <v>17</v>
      </c>
      <c r="D20" s="295" t="s">
        <v>15</v>
      </c>
      <c r="E20" s="295" t="s">
        <v>18</v>
      </c>
      <c r="F20" s="295" t="s">
        <v>16</v>
      </c>
      <c r="G20" s="317" t="s">
        <v>0</v>
      </c>
      <c r="H20" s="297" t="s">
        <v>19</v>
      </c>
      <c r="I20" s="295" t="s">
        <v>17</v>
      </c>
      <c r="J20" s="295" t="s">
        <v>15</v>
      </c>
      <c r="K20" s="295" t="s">
        <v>18</v>
      </c>
      <c r="L20" s="295" t="s">
        <v>16</v>
      </c>
      <c r="M20" s="299" t="s">
        <v>0</v>
      </c>
      <c r="N20" s="294" t="s">
        <v>19</v>
      </c>
      <c r="O20" s="295" t="s">
        <v>17</v>
      </c>
      <c r="P20" s="295" t="s">
        <v>15</v>
      </c>
      <c r="Q20" s="295" t="s">
        <v>18</v>
      </c>
      <c r="R20" s="295" t="s">
        <v>16</v>
      </c>
      <c r="S20" s="299" t="s">
        <v>0</v>
      </c>
    </row>
    <row r="21" spans="1:19" ht="20.100000000000001" customHeight="1" x14ac:dyDescent="0.2">
      <c r="A21" s="293" t="s">
        <v>155</v>
      </c>
      <c r="B21" s="303"/>
      <c r="C21" s="301"/>
      <c r="D21" s="301"/>
      <c r="E21" s="301"/>
      <c r="F21" s="301"/>
      <c r="G21" s="318">
        <f>SUM(B21:F21)</f>
        <v>0</v>
      </c>
      <c r="H21" s="300"/>
      <c r="I21" s="301"/>
      <c r="J21" s="301"/>
      <c r="K21" s="301"/>
      <c r="L21" s="301"/>
      <c r="M21" s="302">
        <f>SUM(H21:L21)</f>
        <v>0</v>
      </c>
      <c r="N21" s="303"/>
      <c r="O21" s="301"/>
      <c r="P21" s="301">
        <v>1</v>
      </c>
      <c r="Q21" s="301">
        <v>2</v>
      </c>
      <c r="R21" s="301"/>
      <c r="S21" s="302">
        <f>SUM(N21:R21)</f>
        <v>3</v>
      </c>
    </row>
    <row r="22" spans="1:19" ht="28.5" customHeight="1" x14ac:dyDescent="0.2">
      <c r="A22" s="292" t="s">
        <v>214</v>
      </c>
      <c r="B22" s="307"/>
      <c r="C22" s="305"/>
      <c r="D22" s="305"/>
      <c r="E22" s="305"/>
      <c r="F22" s="305"/>
      <c r="G22" s="319">
        <f>SUM(B22:F22)</f>
        <v>0</v>
      </c>
      <c r="H22" s="304"/>
      <c r="I22" s="305"/>
      <c r="J22" s="305"/>
      <c r="K22" s="305"/>
      <c r="L22" s="305"/>
      <c r="M22" s="306">
        <f>SUM(H22:L22)</f>
        <v>0</v>
      </c>
      <c r="N22" s="307"/>
      <c r="O22" s="305"/>
      <c r="P22" s="305"/>
      <c r="Q22" s="305"/>
      <c r="R22" s="305"/>
      <c r="S22" s="306">
        <f>SUM(N22:R22)</f>
        <v>0</v>
      </c>
    </row>
    <row r="23" spans="1:19" ht="20.100000000000001" customHeight="1" thickBot="1" x14ac:dyDescent="0.25">
      <c r="A23" s="296" t="s">
        <v>156</v>
      </c>
      <c r="B23" s="311">
        <v>5</v>
      </c>
      <c r="C23" s="309">
        <v>3</v>
      </c>
      <c r="D23" s="309">
        <v>1</v>
      </c>
      <c r="E23" s="309">
        <v>2</v>
      </c>
      <c r="F23" s="309">
        <v>1</v>
      </c>
      <c r="G23" s="320">
        <f>SUM(B23:F23)</f>
        <v>12</v>
      </c>
      <c r="H23" s="308"/>
      <c r="I23" s="309"/>
      <c r="J23" s="309"/>
      <c r="K23" s="309"/>
      <c r="L23" s="309"/>
      <c r="M23" s="310">
        <f>SUM(H23:L23)</f>
        <v>0</v>
      </c>
      <c r="N23" s="311"/>
      <c r="O23" s="309"/>
      <c r="P23" s="309"/>
      <c r="Q23" s="309"/>
      <c r="R23" s="309"/>
      <c r="S23" s="310">
        <f>SUM(N23:R23)</f>
        <v>0</v>
      </c>
    </row>
    <row r="24" spans="1:19" ht="20.100000000000001" customHeight="1" thickBot="1" x14ac:dyDescent="0.25">
      <c r="A24" s="298" t="s">
        <v>0</v>
      </c>
      <c r="B24" s="315">
        <f t="shared" ref="B24:S24" si="1">SUM(B21:B23)</f>
        <v>5</v>
      </c>
      <c r="C24" s="313">
        <f t="shared" si="1"/>
        <v>3</v>
      </c>
      <c r="D24" s="313">
        <f t="shared" si="1"/>
        <v>1</v>
      </c>
      <c r="E24" s="313">
        <f t="shared" si="1"/>
        <v>2</v>
      </c>
      <c r="F24" s="313">
        <f t="shared" si="1"/>
        <v>1</v>
      </c>
      <c r="G24" s="316">
        <f t="shared" si="1"/>
        <v>12</v>
      </c>
      <c r="H24" s="312">
        <f t="shared" si="1"/>
        <v>0</v>
      </c>
      <c r="I24" s="313">
        <f t="shared" si="1"/>
        <v>0</v>
      </c>
      <c r="J24" s="313">
        <f t="shared" si="1"/>
        <v>0</v>
      </c>
      <c r="K24" s="313">
        <f t="shared" si="1"/>
        <v>0</v>
      </c>
      <c r="L24" s="313">
        <f t="shared" si="1"/>
        <v>0</v>
      </c>
      <c r="M24" s="314">
        <f t="shared" si="1"/>
        <v>0</v>
      </c>
      <c r="N24" s="315">
        <f t="shared" si="1"/>
        <v>0</v>
      </c>
      <c r="O24" s="313">
        <f t="shared" si="1"/>
        <v>0</v>
      </c>
      <c r="P24" s="313">
        <f t="shared" si="1"/>
        <v>1</v>
      </c>
      <c r="Q24" s="313">
        <f t="shared" si="1"/>
        <v>2</v>
      </c>
      <c r="R24" s="313">
        <f t="shared" si="1"/>
        <v>0</v>
      </c>
      <c r="S24" s="314">
        <f t="shared" si="1"/>
        <v>3</v>
      </c>
    </row>
  </sheetData>
  <sheetProtection selectLockedCells="1"/>
  <mergeCells count="12">
    <mergeCell ref="Q1:S1"/>
    <mergeCell ref="H15:M19"/>
    <mergeCell ref="N15:S19"/>
    <mergeCell ref="A15:A20"/>
    <mergeCell ref="A4:A9"/>
    <mergeCell ref="B5:G8"/>
    <mergeCell ref="H5:M8"/>
    <mergeCell ref="B4:M4"/>
    <mergeCell ref="N4:S4"/>
    <mergeCell ref="N5:S7"/>
    <mergeCell ref="B15:G15"/>
    <mergeCell ref="B16:G18"/>
  </mergeCells>
  <phoneticPr fontId="3" type="noConversion"/>
  <conditionalFormatting sqref="B10:C12 H10:I12 N10:O12 B21:F23 H21:L23 N21:R23 E10:F12 K10:L12 Q10:R12">
    <cfRule type="cellIs" dxfId="37" priority="4" stopIfTrue="1" operator="equal">
      <formula>0</formula>
    </cfRule>
  </conditionalFormatting>
  <conditionalFormatting sqref="D10:D12">
    <cfRule type="cellIs" dxfId="36" priority="3" stopIfTrue="1" operator="equal">
      <formula>0</formula>
    </cfRule>
  </conditionalFormatting>
  <conditionalFormatting sqref="J10:J12">
    <cfRule type="cellIs" dxfId="35" priority="2" stopIfTrue="1" operator="equal">
      <formula>0</formula>
    </cfRule>
  </conditionalFormatting>
  <conditionalFormatting sqref="P10:P12">
    <cfRule type="cellIs" dxfId="34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K133"/>
  <sheetViews>
    <sheetView showGridLines="0" view="pageBreakPreview" zoomScaleNormal="100" zoomScaleSheetLayoutView="100" workbookViewId="0">
      <selection activeCell="D39" sqref="D39:D41"/>
    </sheetView>
  </sheetViews>
  <sheetFormatPr defaultColWidth="8.85546875" defaultRowHeight="17.100000000000001" customHeight="1" x14ac:dyDescent="0.2"/>
  <cols>
    <col min="1" max="1" width="18.7109375" style="35" customWidth="1"/>
    <col min="2" max="2" width="15.140625" style="35" customWidth="1"/>
    <col min="3" max="3" width="8" style="35" customWidth="1"/>
    <col min="4" max="6" width="15.7109375" style="35" customWidth="1"/>
    <col min="7" max="7" width="12.5703125" style="35" customWidth="1"/>
    <col min="8" max="8" width="8.140625" style="35" customWidth="1"/>
    <col min="9" max="9" width="8.5703125" style="35" customWidth="1"/>
    <col min="10" max="10" width="10" style="35" customWidth="1"/>
    <col min="11" max="16384" width="8.85546875" style="35"/>
  </cols>
  <sheetData>
    <row r="1" spans="1:11" ht="17.100000000000001" customHeight="1" x14ac:dyDescent="0.2">
      <c r="C1" s="121"/>
      <c r="D1" s="121"/>
      <c r="E1" s="121"/>
      <c r="F1" s="121"/>
      <c r="G1" s="121"/>
      <c r="H1" s="597" t="s">
        <v>157</v>
      </c>
      <c r="I1" s="597"/>
      <c r="J1" s="597"/>
    </row>
    <row r="2" spans="1:11" ht="23.25" customHeight="1" thickBot="1" x14ac:dyDescent="0.25">
      <c r="A2" s="862" t="s">
        <v>383</v>
      </c>
      <c r="B2" s="862"/>
      <c r="C2" s="862"/>
    </row>
    <row r="3" spans="1:11" ht="17.100000000000001" customHeight="1" x14ac:dyDescent="0.2">
      <c r="A3" s="863" t="s">
        <v>158</v>
      </c>
      <c r="B3" s="863" t="s">
        <v>159</v>
      </c>
      <c r="C3" s="863" t="s">
        <v>160</v>
      </c>
      <c r="D3" s="866" t="s">
        <v>255</v>
      </c>
      <c r="E3" s="867"/>
      <c r="F3" s="868"/>
      <c r="G3" s="869" t="s">
        <v>231</v>
      </c>
      <c r="H3" s="867"/>
      <c r="I3" s="867"/>
      <c r="J3" s="870"/>
    </row>
    <row r="4" spans="1:11" ht="17.100000000000001" customHeight="1" x14ac:dyDescent="0.2">
      <c r="A4" s="864"/>
      <c r="B4" s="864"/>
      <c r="C4" s="864"/>
      <c r="D4" s="282" t="s">
        <v>161</v>
      </c>
      <c r="E4" s="230" t="s">
        <v>162</v>
      </c>
      <c r="F4" s="464" t="s">
        <v>163</v>
      </c>
      <c r="G4" s="873" t="s">
        <v>164</v>
      </c>
      <c r="H4" s="875" t="s">
        <v>165</v>
      </c>
      <c r="I4" s="875" t="s">
        <v>166</v>
      </c>
      <c r="J4" s="871" t="s">
        <v>167</v>
      </c>
    </row>
    <row r="5" spans="1:11" ht="17.100000000000001" customHeight="1" thickBot="1" x14ac:dyDescent="0.25">
      <c r="A5" s="865"/>
      <c r="B5" s="865"/>
      <c r="C5" s="865"/>
      <c r="D5" s="283" t="s">
        <v>258</v>
      </c>
      <c r="E5" s="278" t="s">
        <v>259</v>
      </c>
      <c r="F5" s="465" t="s">
        <v>260</v>
      </c>
      <c r="G5" s="874"/>
      <c r="H5" s="876"/>
      <c r="I5" s="876"/>
      <c r="J5" s="872"/>
    </row>
    <row r="6" spans="1:11" ht="17.100000000000001" customHeight="1" x14ac:dyDescent="0.2">
      <c r="A6" s="861" t="s">
        <v>72</v>
      </c>
      <c r="B6" s="277" t="s">
        <v>169</v>
      </c>
      <c r="C6" s="515">
        <v>2</v>
      </c>
      <c r="D6" s="509">
        <v>5.95</v>
      </c>
      <c r="E6" s="476">
        <v>20</v>
      </c>
      <c r="F6" s="487"/>
      <c r="G6" s="495"/>
      <c r="H6" s="496"/>
      <c r="I6" s="496"/>
      <c r="J6" s="497"/>
    </row>
    <row r="7" spans="1:11" ht="17.100000000000001" customHeight="1" x14ac:dyDescent="0.2">
      <c r="A7" s="859"/>
      <c r="B7" s="274" t="s">
        <v>170</v>
      </c>
      <c r="C7" s="516">
        <v>33</v>
      </c>
      <c r="D7" s="509">
        <v>803.3</v>
      </c>
      <c r="E7" s="476">
        <v>1419.5</v>
      </c>
      <c r="F7" s="488">
        <v>132</v>
      </c>
      <c r="G7" s="498"/>
      <c r="H7" s="477"/>
      <c r="I7" s="477"/>
      <c r="J7" s="499"/>
    </row>
    <row r="8" spans="1:11" ht="17.100000000000001" customHeight="1" x14ac:dyDescent="0.2">
      <c r="A8" s="859"/>
      <c r="B8" s="474" t="s">
        <v>0</v>
      </c>
      <c r="C8" s="517">
        <v>35</v>
      </c>
      <c r="D8" s="510">
        <v>809.25</v>
      </c>
      <c r="E8" s="483">
        <v>1439.5</v>
      </c>
      <c r="F8" s="489">
        <v>132</v>
      </c>
      <c r="G8" s="498"/>
      <c r="H8" s="477"/>
      <c r="I8" s="477"/>
      <c r="J8" s="499"/>
    </row>
    <row r="9" spans="1:11" ht="17.100000000000001" customHeight="1" x14ac:dyDescent="0.2">
      <c r="A9" s="859" t="s">
        <v>70</v>
      </c>
      <c r="B9" s="274" t="s">
        <v>169</v>
      </c>
      <c r="C9" s="518">
        <v>2</v>
      </c>
      <c r="D9" s="511">
        <v>12.65</v>
      </c>
      <c r="E9" s="475">
        <v>50</v>
      </c>
      <c r="F9" s="490">
        <v>4</v>
      </c>
      <c r="G9" s="500"/>
      <c r="H9" s="475"/>
      <c r="I9" s="475"/>
      <c r="J9" s="501"/>
    </row>
    <row r="10" spans="1:11" ht="17.100000000000001" customHeight="1" x14ac:dyDescent="0.2">
      <c r="A10" s="859"/>
      <c r="B10" s="274" t="s">
        <v>170</v>
      </c>
      <c r="C10" s="518">
        <v>13</v>
      </c>
      <c r="D10" s="511">
        <v>595.9</v>
      </c>
      <c r="E10" s="475">
        <v>650</v>
      </c>
      <c r="F10" s="490">
        <v>30</v>
      </c>
      <c r="G10" s="500"/>
      <c r="H10" s="475"/>
      <c r="I10" s="475"/>
      <c r="J10" s="501"/>
    </row>
    <row r="11" spans="1:11" ht="17.100000000000001" customHeight="1" x14ac:dyDescent="0.2">
      <c r="A11" s="859"/>
      <c r="B11" s="474" t="s">
        <v>0</v>
      </c>
      <c r="C11" s="519">
        <v>15</v>
      </c>
      <c r="D11" s="512">
        <v>608.54999999999995</v>
      </c>
      <c r="E11" s="485">
        <v>700</v>
      </c>
      <c r="F11" s="491">
        <v>34</v>
      </c>
      <c r="G11" s="502"/>
      <c r="H11" s="484"/>
      <c r="I11" s="484"/>
      <c r="J11" s="503"/>
    </row>
    <row r="12" spans="1:11" ht="17.100000000000001" customHeight="1" x14ac:dyDescent="0.2">
      <c r="A12" s="859" t="s">
        <v>168</v>
      </c>
      <c r="B12" s="274" t="s">
        <v>169</v>
      </c>
      <c r="C12" s="290"/>
      <c r="D12" s="479"/>
      <c r="E12" s="271"/>
      <c r="F12" s="480"/>
      <c r="G12" s="472">
        <v>0</v>
      </c>
      <c r="H12" s="271"/>
      <c r="I12" s="271"/>
      <c r="J12" s="273"/>
    </row>
    <row r="13" spans="1:11" ht="17.100000000000001" customHeight="1" x14ac:dyDescent="0.2">
      <c r="A13" s="859"/>
      <c r="B13" s="274" t="s">
        <v>170</v>
      </c>
      <c r="C13" s="288">
        <v>18</v>
      </c>
      <c r="D13" s="513">
        <v>464.44</v>
      </c>
      <c r="E13" s="478">
        <v>498.5</v>
      </c>
      <c r="F13" s="492">
        <v>65</v>
      </c>
      <c r="G13" s="470"/>
      <c r="H13" s="266"/>
      <c r="I13" s="266"/>
      <c r="J13" s="267">
        <v>3</v>
      </c>
    </row>
    <row r="14" spans="1:11" ht="17.100000000000001" customHeight="1" x14ac:dyDescent="0.2">
      <c r="A14" s="859"/>
      <c r="B14" s="474" t="s">
        <v>0</v>
      </c>
      <c r="C14" s="520">
        <v>18</v>
      </c>
      <c r="D14" s="514">
        <v>464.44</v>
      </c>
      <c r="E14" s="482">
        <v>498.5</v>
      </c>
      <c r="F14" s="493">
        <v>65</v>
      </c>
      <c r="G14" s="504"/>
      <c r="H14" s="481"/>
      <c r="I14" s="481"/>
      <c r="J14" s="505">
        <v>3</v>
      </c>
    </row>
    <row r="15" spans="1:11" ht="17.100000000000001" customHeight="1" x14ac:dyDescent="0.2">
      <c r="A15" s="859" t="s">
        <v>71</v>
      </c>
      <c r="B15" s="274" t="s">
        <v>169</v>
      </c>
      <c r="C15" s="288">
        <v>11</v>
      </c>
      <c r="D15" s="284">
        <v>109900</v>
      </c>
      <c r="E15" s="266">
        <v>645500</v>
      </c>
      <c r="F15" s="480"/>
      <c r="G15" s="472"/>
      <c r="H15" s="271"/>
      <c r="I15" s="271"/>
      <c r="J15" s="267">
        <v>3</v>
      </c>
    </row>
    <row r="16" spans="1:11" ht="17.100000000000001" customHeight="1" x14ac:dyDescent="0.2">
      <c r="A16" s="859"/>
      <c r="B16" s="274" t="s">
        <v>170</v>
      </c>
      <c r="C16" s="288">
        <v>56</v>
      </c>
      <c r="D16" s="284">
        <v>8550750</v>
      </c>
      <c r="E16" s="266">
        <v>568675</v>
      </c>
      <c r="F16" s="466">
        <v>109000</v>
      </c>
      <c r="G16" s="470"/>
      <c r="H16" s="266"/>
      <c r="I16" s="266"/>
      <c r="J16" s="267">
        <v>1</v>
      </c>
      <c r="K16" s="109"/>
    </row>
    <row r="17" spans="1:10" ht="17.100000000000001" customHeight="1" x14ac:dyDescent="0.2">
      <c r="A17" s="859"/>
      <c r="B17" s="474" t="s">
        <v>0</v>
      </c>
      <c r="C17" s="520">
        <f t="shared" ref="C17:J17" si="0">SUM(C15:C16)</f>
        <v>67</v>
      </c>
      <c r="D17" s="514">
        <f t="shared" si="0"/>
        <v>8660650</v>
      </c>
      <c r="E17" s="486">
        <f t="shared" si="0"/>
        <v>1214175</v>
      </c>
      <c r="F17" s="494">
        <f t="shared" si="0"/>
        <v>109000</v>
      </c>
      <c r="G17" s="504">
        <f t="shared" si="0"/>
        <v>0</v>
      </c>
      <c r="H17" s="481">
        <f t="shared" si="0"/>
        <v>0</v>
      </c>
      <c r="I17" s="481">
        <f t="shared" si="0"/>
        <v>0</v>
      </c>
      <c r="J17" s="505">
        <f t="shared" si="0"/>
        <v>4</v>
      </c>
    </row>
    <row r="18" spans="1:10" ht="17.100000000000001" customHeight="1" x14ac:dyDescent="0.2">
      <c r="A18" s="859" t="s">
        <v>171</v>
      </c>
      <c r="B18" s="274" t="s">
        <v>169</v>
      </c>
      <c r="C18" s="288">
        <v>18</v>
      </c>
      <c r="D18" s="284">
        <v>164.4</v>
      </c>
      <c r="E18" s="266">
        <v>490</v>
      </c>
      <c r="F18" s="466">
        <v>557</v>
      </c>
      <c r="G18" s="470"/>
      <c r="H18" s="266"/>
      <c r="I18" s="266"/>
      <c r="J18" s="267"/>
    </row>
    <row r="19" spans="1:10" ht="17.100000000000001" customHeight="1" x14ac:dyDescent="0.2">
      <c r="A19" s="859"/>
      <c r="B19" s="274" t="s">
        <v>170</v>
      </c>
      <c r="C19" s="288">
        <v>12</v>
      </c>
      <c r="D19" s="284">
        <v>85.908000000000001</v>
      </c>
      <c r="E19" s="266">
        <v>165.55</v>
      </c>
      <c r="F19" s="466">
        <v>62</v>
      </c>
      <c r="G19" s="470"/>
      <c r="H19" s="266"/>
      <c r="I19" s="266"/>
      <c r="J19" s="267"/>
    </row>
    <row r="20" spans="1:10" ht="17.100000000000001" customHeight="1" thickBot="1" x14ac:dyDescent="0.25">
      <c r="A20" s="860"/>
      <c r="B20" s="522" t="s">
        <v>0</v>
      </c>
      <c r="C20" s="291">
        <v>30</v>
      </c>
      <c r="D20" s="514">
        <v>250.30799999999999</v>
      </c>
      <c r="E20" s="486">
        <v>656.05</v>
      </c>
      <c r="F20" s="494">
        <v>619</v>
      </c>
      <c r="G20" s="506"/>
      <c r="H20" s="507"/>
      <c r="I20" s="507"/>
      <c r="J20" s="508"/>
    </row>
    <row r="21" spans="1:10" ht="17.100000000000001" customHeight="1" x14ac:dyDescent="0.2">
      <c r="A21" s="856" t="s">
        <v>0</v>
      </c>
      <c r="B21" s="275" t="s">
        <v>169</v>
      </c>
      <c r="C21" s="289">
        <f>SUM(C6,C9,C12,C15,C18)</f>
        <v>33</v>
      </c>
      <c r="D21" s="285">
        <f t="shared" ref="D21:J21" si="1">SUM(D6,D9,D12,D15,D18)</f>
        <v>110083</v>
      </c>
      <c r="E21" s="269">
        <f t="shared" si="1"/>
        <v>646060</v>
      </c>
      <c r="F21" s="467">
        <f t="shared" si="1"/>
        <v>561</v>
      </c>
      <c r="G21" s="471">
        <f t="shared" si="1"/>
        <v>0</v>
      </c>
      <c r="H21" s="268">
        <f t="shared" si="1"/>
        <v>0</v>
      </c>
      <c r="I21" s="268">
        <f t="shared" si="1"/>
        <v>0</v>
      </c>
      <c r="J21" s="270">
        <f t="shared" si="1"/>
        <v>3</v>
      </c>
    </row>
    <row r="22" spans="1:10" ht="17.100000000000001" customHeight="1" x14ac:dyDescent="0.2">
      <c r="A22" s="857"/>
      <c r="B22" s="276" t="s">
        <v>170</v>
      </c>
      <c r="C22" s="290">
        <f t="shared" ref="C22:J23" si="2">SUM(C7,C10,C13,C16,C19)</f>
        <v>132</v>
      </c>
      <c r="D22" s="286">
        <f t="shared" si="2"/>
        <v>8552699.5480000004</v>
      </c>
      <c r="E22" s="272">
        <f t="shared" si="2"/>
        <v>571408.55000000005</v>
      </c>
      <c r="F22" s="468">
        <f t="shared" si="2"/>
        <v>109289</v>
      </c>
      <c r="G22" s="472">
        <f t="shared" si="2"/>
        <v>0</v>
      </c>
      <c r="H22" s="271">
        <f t="shared" si="2"/>
        <v>0</v>
      </c>
      <c r="I22" s="271">
        <f t="shared" si="2"/>
        <v>0</v>
      </c>
      <c r="J22" s="273">
        <f t="shared" si="2"/>
        <v>4</v>
      </c>
    </row>
    <row r="23" spans="1:10" ht="17.100000000000001" customHeight="1" thickBot="1" x14ac:dyDescent="0.25">
      <c r="A23" s="858"/>
      <c r="B23" s="521" t="s">
        <v>0</v>
      </c>
      <c r="C23" s="291">
        <f t="shared" si="2"/>
        <v>165</v>
      </c>
      <c r="D23" s="287">
        <f t="shared" si="2"/>
        <v>8662782.5480000004</v>
      </c>
      <c r="E23" s="279">
        <f t="shared" si="2"/>
        <v>1217469.05</v>
      </c>
      <c r="F23" s="469">
        <f t="shared" si="2"/>
        <v>109850</v>
      </c>
      <c r="G23" s="473">
        <f t="shared" si="2"/>
        <v>0</v>
      </c>
      <c r="H23" s="280">
        <f t="shared" si="2"/>
        <v>0</v>
      </c>
      <c r="I23" s="280">
        <f t="shared" si="2"/>
        <v>0</v>
      </c>
      <c r="J23" s="281">
        <f t="shared" si="2"/>
        <v>7</v>
      </c>
    </row>
    <row r="24" spans="1:10" ht="17.100000000000001" customHeight="1" x14ac:dyDescent="0.2">
      <c r="C24" s="36"/>
      <c r="D24" s="36"/>
      <c r="E24" s="36"/>
      <c r="F24" s="36"/>
      <c r="G24" s="36"/>
      <c r="H24" s="36"/>
      <c r="I24" s="36"/>
    </row>
    <row r="25" spans="1:10" ht="17.100000000000001" customHeight="1" x14ac:dyDescent="0.2">
      <c r="C25" s="36"/>
      <c r="D25" s="36"/>
      <c r="E25" s="36"/>
      <c r="F25" s="36"/>
      <c r="G25" s="36"/>
      <c r="H25" s="36"/>
      <c r="I25" s="36"/>
    </row>
    <row r="26" spans="1:10" ht="17.100000000000001" customHeight="1" x14ac:dyDescent="0.2">
      <c r="C26" s="36"/>
      <c r="D26" s="36"/>
      <c r="E26" s="36"/>
      <c r="F26" s="36"/>
      <c r="G26" s="36"/>
      <c r="H26" s="36"/>
      <c r="I26" s="36"/>
    </row>
    <row r="27" spans="1:10" ht="17.100000000000001" customHeight="1" x14ac:dyDescent="0.2">
      <c r="C27" s="36"/>
      <c r="D27" s="36"/>
      <c r="E27" s="36"/>
      <c r="F27" s="36"/>
      <c r="G27" s="36"/>
      <c r="H27" s="36"/>
      <c r="I27" s="36"/>
    </row>
    <row r="28" spans="1:10" ht="17.100000000000001" customHeight="1" x14ac:dyDescent="0.2">
      <c r="C28" s="36"/>
      <c r="D28" s="36"/>
      <c r="E28" s="36"/>
      <c r="F28" s="36"/>
      <c r="G28" s="36"/>
      <c r="H28" s="36"/>
      <c r="I28" s="36"/>
    </row>
    <row r="29" spans="1:10" ht="17.100000000000001" customHeight="1" x14ac:dyDescent="0.2">
      <c r="C29" s="36"/>
      <c r="D29" s="36"/>
      <c r="E29" s="36"/>
      <c r="F29" s="36"/>
      <c r="G29" s="36"/>
      <c r="H29" s="36"/>
      <c r="I29" s="36"/>
    </row>
    <row r="30" spans="1:10" ht="17.100000000000001" customHeight="1" x14ac:dyDescent="0.2">
      <c r="C30" s="36"/>
      <c r="D30" s="36"/>
      <c r="E30" s="36"/>
      <c r="F30" s="36"/>
      <c r="G30" s="36"/>
      <c r="H30" s="36"/>
      <c r="I30" s="36"/>
    </row>
    <row r="31" spans="1:10" ht="17.100000000000001" customHeight="1" x14ac:dyDescent="0.2">
      <c r="C31" s="36"/>
      <c r="D31" s="36"/>
      <c r="E31" s="36"/>
      <c r="F31" s="36"/>
      <c r="G31" s="36"/>
      <c r="H31" s="36"/>
      <c r="I31" s="36"/>
    </row>
    <row r="32" spans="1:10" ht="17.100000000000001" customHeight="1" x14ac:dyDescent="0.2">
      <c r="C32" s="36"/>
      <c r="D32" s="36"/>
      <c r="E32" s="36"/>
      <c r="F32" s="36"/>
      <c r="G32" s="36"/>
      <c r="H32" s="36"/>
      <c r="I32" s="36"/>
    </row>
    <row r="33" spans="3:9" ht="17.100000000000001" customHeight="1" x14ac:dyDescent="0.2">
      <c r="C33" s="36"/>
      <c r="D33" s="36"/>
      <c r="E33" s="36"/>
      <c r="F33" s="36"/>
      <c r="G33" s="36"/>
      <c r="H33" s="36"/>
      <c r="I33" s="36"/>
    </row>
    <row r="34" spans="3:9" ht="17.100000000000001" customHeight="1" x14ac:dyDescent="0.2">
      <c r="C34" s="36"/>
      <c r="D34" s="36"/>
      <c r="E34" s="36"/>
      <c r="F34" s="36"/>
      <c r="G34" s="36"/>
      <c r="H34" s="36"/>
      <c r="I34" s="36"/>
    </row>
    <row r="35" spans="3:9" ht="17.100000000000001" customHeight="1" x14ac:dyDescent="0.2">
      <c r="C35" s="36"/>
      <c r="D35" s="36"/>
      <c r="E35" s="36"/>
      <c r="F35" s="36"/>
      <c r="G35" s="36"/>
      <c r="H35" s="36"/>
      <c r="I35" s="36"/>
    </row>
    <row r="36" spans="3:9" ht="17.100000000000001" customHeight="1" x14ac:dyDescent="0.2">
      <c r="C36" s="36"/>
      <c r="D36" s="36"/>
      <c r="E36" s="36"/>
      <c r="F36" s="36"/>
      <c r="G36" s="36"/>
      <c r="H36" s="36"/>
      <c r="I36" s="36"/>
    </row>
    <row r="37" spans="3:9" ht="17.100000000000001" customHeight="1" x14ac:dyDescent="0.2">
      <c r="C37" s="36"/>
      <c r="D37" s="36"/>
      <c r="E37" s="36"/>
      <c r="F37" s="36"/>
      <c r="G37" s="36"/>
      <c r="H37" s="36"/>
      <c r="I37" s="36"/>
    </row>
    <row r="38" spans="3:9" ht="17.100000000000001" customHeight="1" x14ac:dyDescent="0.2">
      <c r="C38" s="36"/>
      <c r="D38" s="36"/>
      <c r="E38" s="36"/>
      <c r="F38" s="36"/>
      <c r="G38" s="36"/>
      <c r="H38" s="36"/>
      <c r="I38" s="36"/>
    </row>
    <row r="39" spans="3:9" ht="17.100000000000001" customHeight="1" x14ac:dyDescent="0.2">
      <c r="C39" s="36"/>
      <c r="D39" s="36"/>
      <c r="E39" s="36"/>
      <c r="F39" s="36"/>
      <c r="G39" s="36"/>
      <c r="H39" s="36"/>
      <c r="I39" s="36"/>
    </row>
    <row r="40" spans="3:9" ht="17.100000000000001" customHeight="1" x14ac:dyDescent="0.2">
      <c r="C40" s="36"/>
      <c r="D40" s="36"/>
      <c r="E40" s="36"/>
      <c r="F40" s="36"/>
      <c r="G40" s="36"/>
      <c r="H40" s="36"/>
      <c r="I40" s="36"/>
    </row>
    <row r="41" spans="3:9" ht="17.100000000000001" customHeight="1" x14ac:dyDescent="0.2">
      <c r="C41" s="36"/>
      <c r="D41" s="36"/>
      <c r="E41" s="36"/>
      <c r="F41" s="36"/>
      <c r="G41" s="36"/>
      <c r="H41" s="36"/>
      <c r="I41" s="36"/>
    </row>
    <row r="42" spans="3:9" ht="17.100000000000001" customHeight="1" x14ac:dyDescent="0.2">
      <c r="C42" s="36"/>
      <c r="D42" s="36"/>
      <c r="E42" s="36"/>
      <c r="F42" s="36"/>
      <c r="G42" s="36"/>
      <c r="H42" s="36"/>
      <c r="I42" s="36"/>
    </row>
    <row r="43" spans="3:9" ht="17.100000000000001" customHeight="1" x14ac:dyDescent="0.2">
      <c r="C43" s="36"/>
      <c r="D43" s="36"/>
      <c r="E43" s="36"/>
      <c r="F43" s="36"/>
      <c r="G43" s="36"/>
      <c r="H43" s="36"/>
      <c r="I43" s="36"/>
    </row>
    <row r="44" spans="3:9" ht="17.100000000000001" customHeight="1" x14ac:dyDescent="0.2">
      <c r="C44" s="36"/>
      <c r="D44" s="36"/>
      <c r="E44" s="36"/>
      <c r="F44" s="36"/>
      <c r="G44" s="36"/>
      <c r="H44" s="36"/>
      <c r="I44" s="36"/>
    </row>
    <row r="45" spans="3:9" ht="17.100000000000001" customHeight="1" x14ac:dyDescent="0.2">
      <c r="C45" s="36"/>
      <c r="D45" s="36"/>
      <c r="E45" s="36"/>
      <c r="F45" s="36"/>
      <c r="G45" s="36"/>
      <c r="H45" s="36"/>
      <c r="I45" s="36"/>
    </row>
    <row r="46" spans="3:9" ht="17.100000000000001" customHeight="1" x14ac:dyDescent="0.2">
      <c r="C46" s="36"/>
      <c r="D46" s="36"/>
      <c r="E46" s="36"/>
      <c r="F46" s="36"/>
      <c r="G46" s="36"/>
      <c r="H46" s="36"/>
      <c r="I46" s="36"/>
    </row>
    <row r="47" spans="3:9" ht="17.100000000000001" customHeight="1" x14ac:dyDescent="0.2">
      <c r="C47" s="36"/>
      <c r="D47" s="36"/>
      <c r="E47" s="36"/>
      <c r="F47" s="36"/>
      <c r="G47" s="36"/>
      <c r="H47" s="36"/>
      <c r="I47" s="36"/>
    </row>
    <row r="48" spans="3:9" ht="17.100000000000001" customHeight="1" x14ac:dyDescent="0.2">
      <c r="C48" s="36"/>
      <c r="D48" s="36"/>
      <c r="E48" s="36"/>
      <c r="F48" s="36"/>
      <c r="G48" s="36"/>
      <c r="H48" s="36"/>
      <c r="I48" s="36"/>
    </row>
    <row r="49" spans="3:9" ht="17.100000000000001" customHeight="1" x14ac:dyDescent="0.2">
      <c r="C49" s="36"/>
      <c r="D49" s="36"/>
      <c r="E49" s="36"/>
      <c r="F49" s="36"/>
      <c r="G49" s="36"/>
      <c r="H49" s="36"/>
      <c r="I49" s="36"/>
    </row>
    <row r="50" spans="3:9" ht="17.100000000000001" customHeight="1" x14ac:dyDescent="0.2">
      <c r="C50" s="36"/>
      <c r="D50" s="36"/>
      <c r="E50" s="36"/>
      <c r="F50" s="36"/>
      <c r="G50" s="36"/>
      <c r="H50" s="36"/>
      <c r="I50" s="36"/>
    </row>
    <row r="51" spans="3:9" ht="17.100000000000001" customHeight="1" x14ac:dyDescent="0.2">
      <c r="C51" s="36"/>
      <c r="D51" s="36"/>
      <c r="E51" s="36"/>
      <c r="F51" s="36"/>
      <c r="G51" s="36"/>
      <c r="H51" s="36"/>
      <c r="I51" s="36"/>
    </row>
    <row r="52" spans="3:9" ht="17.100000000000001" customHeight="1" x14ac:dyDescent="0.2">
      <c r="C52" s="36"/>
      <c r="D52" s="36"/>
      <c r="E52" s="36"/>
      <c r="F52" s="36"/>
      <c r="G52" s="36"/>
      <c r="H52" s="36"/>
      <c r="I52" s="36"/>
    </row>
    <row r="53" spans="3:9" ht="17.100000000000001" customHeight="1" x14ac:dyDescent="0.2">
      <c r="C53" s="36"/>
      <c r="D53" s="36"/>
      <c r="E53" s="36"/>
      <c r="F53" s="36"/>
      <c r="G53" s="36"/>
      <c r="H53" s="36"/>
      <c r="I53" s="36"/>
    </row>
    <row r="54" spans="3:9" ht="17.100000000000001" customHeight="1" x14ac:dyDescent="0.2">
      <c r="C54" s="36"/>
      <c r="D54" s="36"/>
      <c r="E54" s="36"/>
      <c r="F54" s="36"/>
      <c r="G54" s="36"/>
      <c r="H54" s="36"/>
      <c r="I54" s="36"/>
    </row>
    <row r="55" spans="3:9" ht="17.100000000000001" customHeight="1" x14ac:dyDescent="0.2">
      <c r="C55" s="36"/>
      <c r="D55" s="36"/>
      <c r="E55" s="36"/>
      <c r="F55" s="36"/>
      <c r="G55" s="36"/>
      <c r="H55" s="36"/>
      <c r="I55" s="36"/>
    </row>
    <row r="56" spans="3:9" ht="17.100000000000001" customHeight="1" x14ac:dyDescent="0.2">
      <c r="C56" s="36"/>
      <c r="D56" s="36"/>
      <c r="E56" s="36"/>
      <c r="F56" s="36"/>
      <c r="G56" s="36"/>
      <c r="H56" s="36"/>
      <c r="I56" s="36"/>
    </row>
    <row r="57" spans="3:9" ht="17.100000000000001" customHeight="1" x14ac:dyDescent="0.2">
      <c r="C57" s="36"/>
      <c r="D57" s="36"/>
      <c r="E57" s="36"/>
      <c r="F57" s="36"/>
      <c r="G57" s="36"/>
      <c r="H57" s="36"/>
      <c r="I57" s="36"/>
    </row>
    <row r="58" spans="3:9" ht="17.100000000000001" customHeight="1" x14ac:dyDescent="0.2">
      <c r="C58" s="36"/>
      <c r="D58" s="36"/>
      <c r="E58" s="36"/>
      <c r="F58" s="36"/>
      <c r="G58" s="36"/>
      <c r="H58" s="36"/>
      <c r="I58" s="36"/>
    </row>
    <row r="59" spans="3:9" ht="17.100000000000001" customHeight="1" x14ac:dyDescent="0.2">
      <c r="C59" s="36"/>
      <c r="D59" s="36"/>
      <c r="E59" s="36"/>
      <c r="F59" s="36"/>
      <c r="G59" s="36"/>
      <c r="H59" s="36"/>
      <c r="I59" s="36"/>
    </row>
    <row r="60" spans="3:9" ht="17.100000000000001" customHeight="1" x14ac:dyDescent="0.2">
      <c r="C60" s="36"/>
      <c r="D60" s="36"/>
      <c r="E60" s="36"/>
      <c r="F60" s="36"/>
      <c r="G60" s="36"/>
      <c r="H60" s="36"/>
      <c r="I60" s="36"/>
    </row>
    <row r="61" spans="3:9" ht="17.100000000000001" customHeight="1" x14ac:dyDescent="0.2">
      <c r="C61" s="36"/>
      <c r="D61" s="36"/>
      <c r="E61" s="36"/>
      <c r="F61" s="36"/>
      <c r="G61" s="36"/>
      <c r="H61" s="36"/>
      <c r="I61" s="36"/>
    </row>
    <row r="62" spans="3:9" ht="17.100000000000001" customHeight="1" x14ac:dyDescent="0.2">
      <c r="C62" s="36"/>
      <c r="D62" s="36"/>
      <c r="E62" s="36"/>
      <c r="F62" s="36"/>
      <c r="G62" s="36"/>
      <c r="H62" s="36"/>
      <c r="I62" s="36"/>
    </row>
    <row r="63" spans="3:9" ht="17.100000000000001" customHeight="1" x14ac:dyDescent="0.2">
      <c r="C63" s="36"/>
      <c r="D63" s="36"/>
      <c r="E63" s="36"/>
      <c r="F63" s="36"/>
      <c r="G63" s="36"/>
      <c r="H63" s="36"/>
      <c r="I63" s="36"/>
    </row>
    <row r="64" spans="3:9" ht="17.100000000000001" customHeight="1" x14ac:dyDescent="0.2">
      <c r="C64" s="36"/>
      <c r="D64" s="36"/>
      <c r="E64" s="36"/>
      <c r="F64" s="36"/>
      <c r="G64" s="36"/>
      <c r="H64" s="36"/>
      <c r="I64" s="36"/>
    </row>
    <row r="65" spans="3:9" ht="17.100000000000001" customHeight="1" x14ac:dyDescent="0.2">
      <c r="C65" s="36"/>
      <c r="D65" s="36"/>
      <c r="E65" s="36"/>
      <c r="F65" s="36"/>
      <c r="G65" s="36"/>
      <c r="H65" s="36"/>
      <c r="I65" s="36"/>
    </row>
    <row r="66" spans="3:9" ht="17.100000000000001" customHeight="1" x14ac:dyDescent="0.2">
      <c r="C66" s="36"/>
      <c r="D66" s="36"/>
      <c r="E66" s="36"/>
      <c r="F66" s="36"/>
      <c r="G66" s="36"/>
      <c r="H66" s="36"/>
      <c r="I66" s="36"/>
    </row>
    <row r="67" spans="3:9" ht="17.100000000000001" customHeight="1" x14ac:dyDescent="0.2">
      <c r="C67" s="36"/>
      <c r="D67" s="36"/>
      <c r="E67" s="36"/>
      <c r="F67" s="36"/>
      <c r="G67" s="36"/>
      <c r="H67" s="36"/>
      <c r="I67" s="36"/>
    </row>
    <row r="68" spans="3:9" ht="17.100000000000001" customHeight="1" x14ac:dyDescent="0.2">
      <c r="C68" s="36"/>
      <c r="D68" s="36"/>
      <c r="E68" s="36"/>
      <c r="F68" s="36"/>
      <c r="G68" s="36"/>
      <c r="H68" s="36"/>
      <c r="I68" s="36"/>
    </row>
    <row r="69" spans="3:9" ht="17.100000000000001" customHeight="1" x14ac:dyDescent="0.2">
      <c r="C69" s="36"/>
      <c r="D69" s="36"/>
      <c r="E69" s="36"/>
      <c r="F69" s="36"/>
      <c r="G69" s="36"/>
      <c r="H69" s="36"/>
      <c r="I69" s="36"/>
    </row>
    <row r="70" spans="3:9" ht="17.100000000000001" customHeight="1" x14ac:dyDescent="0.2">
      <c r="C70" s="36"/>
      <c r="D70" s="36"/>
      <c r="E70" s="36"/>
      <c r="F70" s="36"/>
      <c r="G70" s="36"/>
      <c r="H70" s="36"/>
      <c r="I70" s="36"/>
    </row>
    <row r="71" spans="3:9" ht="17.100000000000001" customHeight="1" x14ac:dyDescent="0.2">
      <c r="C71" s="36"/>
      <c r="D71" s="36"/>
      <c r="E71" s="36"/>
      <c r="F71" s="36"/>
      <c r="G71" s="36"/>
      <c r="H71" s="36"/>
      <c r="I71" s="36"/>
    </row>
    <row r="72" spans="3:9" ht="17.100000000000001" customHeight="1" x14ac:dyDescent="0.2">
      <c r="C72" s="36"/>
      <c r="D72" s="36"/>
      <c r="E72" s="36"/>
      <c r="F72" s="36"/>
      <c r="G72" s="36"/>
      <c r="H72" s="36"/>
      <c r="I72" s="36"/>
    </row>
    <row r="73" spans="3:9" ht="17.100000000000001" customHeight="1" x14ac:dyDescent="0.2">
      <c r="C73" s="36"/>
      <c r="D73" s="36"/>
      <c r="E73" s="36"/>
      <c r="F73" s="36"/>
      <c r="G73" s="36"/>
      <c r="H73" s="36"/>
      <c r="I73" s="36"/>
    </row>
    <row r="74" spans="3:9" ht="17.100000000000001" customHeight="1" x14ac:dyDescent="0.2">
      <c r="C74" s="36"/>
      <c r="D74" s="36"/>
      <c r="E74" s="36"/>
      <c r="F74" s="36"/>
      <c r="G74" s="36"/>
      <c r="H74" s="36"/>
      <c r="I74" s="36"/>
    </row>
    <row r="75" spans="3:9" ht="17.100000000000001" customHeight="1" x14ac:dyDescent="0.2">
      <c r="C75" s="36"/>
      <c r="D75" s="36"/>
      <c r="E75" s="36"/>
      <c r="F75" s="36"/>
      <c r="G75" s="36"/>
      <c r="H75" s="36"/>
      <c r="I75" s="36"/>
    </row>
    <row r="76" spans="3:9" ht="17.100000000000001" customHeight="1" x14ac:dyDescent="0.2">
      <c r="C76" s="36"/>
      <c r="D76" s="36"/>
      <c r="E76" s="36"/>
      <c r="F76" s="36"/>
      <c r="G76" s="36"/>
      <c r="H76" s="36"/>
      <c r="I76" s="36"/>
    </row>
    <row r="77" spans="3:9" ht="17.100000000000001" customHeight="1" x14ac:dyDescent="0.2">
      <c r="C77" s="36"/>
      <c r="D77" s="36"/>
      <c r="E77" s="36"/>
      <c r="F77" s="36"/>
      <c r="G77" s="36"/>
      <c r="H77" s="36"/>
      <c r="I77" s="36"/>
    </row>
    <row r="78" spans="3:9" ht="17.100000000000001" customHeight="1" x14ac:dyDescent="0.2">
      <c r="C78" s="36"/>
      <c r="D78" s="36"/>
      <c r="E78" s="36"/>
      <c r="F78" s="36"/>
      <c r="G78" s="36"/>
      <c r="H78" s="36"/>
      <c r="I78" s="36"/>
    </row>
    <row r="79" spans="3:9" ht="17.100000000000001" customHeight="1" x14ac:dyDescent="0.2">
      <c r="C79" s="36"/>
      <c r="D79" s="36"/>
      <c r="E79" s="36"/>
      <c r="F79" s="36"/>
      <c r="G79" s="36"/>
      <c r="H79" s="36"/>
      <c r="I79" s="36"/>
    </row>
    <row r="80" spans="3:9" ht="17.100000000000001" customHeight="1" x14ac:dyDescent="0.2">
      <c r="C80" s="36"/>
      <c r="D80" s="36"/>
      <c r="E80" s="36"/>
      <c r="F80" s="36"/>
      <c r="G80" s="36"/>
      <c r="H80" s="36"/>
      <c r="I80" s="36"/>
    </row>
    <row r="81" spans="3:9" ht="17.100000000000001" customHeight="1" x14ac:dyDescent="0.2">
      <c r="C81" s="36"/>
      <c r="D81" s="36"/>
      <c r="E81" s="36"/>
      <c r="F81" s="36"/>
      <c r="G81" s="36"/>
      <c r="H81" s="36"/>
      <c r="I81" s="36"/>
    </row>
    <row r="82" spans="3:9" ht="17.100000000000001" customHeight="1" x14ac:dyDescent="0.2">
      <c r="C82" s="36"/>
      <c r="D82" s="36"/>
      <c r="E82" s="36"/>
      <c r="F82" s="36"/>
      <c r="G82" s="36"/>
      <c r="H82" s="36"/>
      <c r="I82" s="36"/>
    </row>
    <row r="83" spans="3:9" ht="17.100000000000001" customHeight="1" x14ac:dyDescent="0.2">
      <c r="C83" s="36"/>
      <c r="D83" s="36"/>
      <c r="E83" s="36"/>
      <c r="F83" s="36"/>
      <c r="G83" s="36"/>
      <c r="H83" s="36"/>
      <c r="I83" s="36"/>
    </row>
    <row r="84" spans="3:9" ht="17.100000000000001" customHeight="1" x14ac:dyDescent="0.2">
      <c r="C84" s="36"/>
      <c r="D84" s="36"/>
      <c r="E84" s="36"/>
      <c r="F84" s="36"/>
      <c r="G84" s="36"/>
      <c r="H84" s="36"/>
      <c r="I84" s="36"/>
    </row>
    <row r="85" spans="3:9" ht="17.100000000000001" customHeight="1" x14ac:dyDescent="0.2">
      <c r="C85" s="36"/>
      <c r="D85" s="36"/>
      <c r="E85" s="36"/>
      <c r="F85" s="36"/>
      <c r="G85" s="36"/>
      <c r="H85" s="36"/>
      <c r="I85" s="36"/>
    </row>
    <row r="86" spans="3:9" ht="17.100000000000001" customHeight="1" x14ac:dyDescent="0.2">
      <c r="C86" s="36"/>
      <c r="D86" s="36"/>
      <c r="E86" s="36"/>
      <c r="F86" s="36"/>
      <c r="G86" s="36"/>
      <c r="H86" s="36"/>
      <c r="I86" s="36"/>
    </row>
    <row r="87" spans="3:9" ht="17.100000000000001" customHeight="1" x14ac:dyDescent="0.2">
      <c r="C87" s="36"/>
      <c r="D87" s="36"/>
      <c r="E87" s="36"/>
      <c r="F87" s="36"/>
      <c r="G87" s="36"/>
      <c r="H87" s="36"/>
      <c r="I87" s="36"/>
    </row>
    <row r="88" spans="3:9" ht="17.100000000000001" customHeight="1" x14ac:dyDescent="0.2">
      <c r="C88" s="36"/>
      <c r="D88" s="36"/>
      <c r="E88" s="36"/>
      <c r="F88" s="36"/>
      <c r="G88" s="36"/>
      <c r="H88" s="36"/>
      <c r="I88" s="36"/>
    </row>
    <row r="89" spans="3:9" ht="17.100000000000001" customHeight="1" x14ac:dyDescent="0.2">
      <c r="C89" s="36"/>
      <c r="D89" s="36"/>
      <c r="E89" s="36"/>
      <c r="F89" s="36"/>
      <c r="G89" s="36"/>
      <c r="H89" s="36"/>
      <c r="I89" s="36"/>
    </row>
    <row r="90" spans="3:9" ht="17.100000000000001" customHeight="1" x14ac:dyDescent="0.2">
      <c r="C90" s="36"/>
      <c r="D90" s="36"/>
      <c r="E90" s="36"/>
      <c r="F90" s="36"/>
      <c r="G90" s="36"/>
      <c r="H90" s="36"/>
      <c r="I90" s="36"/>
    </row>
    <row r="91" spans="3:9" ht="17.100000000000001" customHeight="1" x14ac:dyDescent="0.2">
      <c r="C91" s="36"/>
      <c r="D91" s="36"/>
      <c r="E91" s="36"/>
      <c r="F91" s="36"/>
      <c r="G91" s="36"/>
      <c r="H91" s="36"/>
      <c r="I91" s="36"/>
    </row>
    <row r="92" spans="3:9" ht="17.100000000000001" customHeight="1" x14ac:dyDescent="0.2">
      <c r="C92" s="36"/>
      <c r="D92" s="36"/>
      <c r="E92" s="36"/>
      <c r="F92" s="36"/>
      <c r="G92" s="36"/>
      <c r="H92" s="36"/>
      <c r="I92" s="36"/>
    </row>
    <row r="93" spans="3:9" ht="17.100000000000001" customHeight="1" x14ac:dyDescent="0.2">
      <c r="C93" s="36"/>
      <c r="D93" s="36"/>
      <c r="E93" s="36"/>
      <c r="F93" s="36"/>
      <c r="G93" s="36"/>
      <c r="H93" s="36"/>
      <c r="I93" s="36"/>
    </row>
    <row r="94" spans="3:9" ht="17.100000000000001" customHeight="1" x14ac:dyDescent="0.2">
      <c r="C94" s="36"/>
      <c r="D94" s="36"/>
      <c r="E94" s="36"/>
      <c r="F94" s="36"/>
      <c r="G94" s="36"/>
      <c r="H94" s="36"/>
      <c r="I94" s="36"/>
    </row>
    <row r="95" spans="3:9" ht="17.100000000000001" customHeight="1" x14ac:dyDescent="0.2">
      <c r="C95" s="36"/>
      <c r="D95" s="36"/>
      <c r="E95" s="36"/>
      <c r="F95" s="36"/>
      <c r="G95" s="36"/>
      <c r="H95" s="36"/>
      <c r="I95" s="36"/>
    </row>
    <row r="96" spans="3:9" ht="17.100000000000001" customHeight="1" x14ac:dyDescent="0.2">
      <c r="C96" s="36"/>
      <c r="D96" s="36"/>
      <c r="E96" s="36"/>
      <c r="F96" s="36"/>
      <c r="G96" s="36"/>
      <c r="H96" s="36"/>
      <c r="I96" s="36"/>
    </row>
    <row r="97" spans="3:9" ht="17.100000000000001" customHeight="1" x14ac:dyDescent="0.2">
      <c r="C97" s="36"/>
      <c r="D97" s="36"/>
      <c r="E97" s="36"/>
      <c r="F97" s="36"/>
      <c r="G97" s="36"/>
      <c r="H97" s="36"/>
      <c r="I97" s="36"/>
    </row>
    <row r="98" spans="3:9" ht="17.100000000000001" customHeight="1" x14ac:dyDescent="0.2">
      <c r="C98" s="36"/>
      <c r="D98" s="36"/>
      <c r="E98" s="36"/>
      <c r="F98" s="36"/>
      <c r="G98" s="36"/>
      <c r="H98" s="36"/>
      <c r="I98" s="36"/>
    </row>
    <row r="99" spans="3:9" ht="17.100000000000001" customHeight="1" x14ac:dyDescent="0.2">
      <c r="C99" s="36"/>
      <c r="D99" s="36"/>
      <c r="E99" s="36"/>
      <c r="F99" s="36"/>
      <c r="G99" s="36"/>
      <c r="H99" s="36"/>
      <c r="I99" s="36"/>
    </row>
    <row r="100" spans="3:9" ht="17.100000000000001" customHeight="1" x14ac:dyDescent="0.2">
      <c r="C100" s="36"/>
      <c r="D100" s="36"/>
      <c r="E100" s="36"/>
      <c r="F100" s="36"/>
      <c r="G100" s="36"/>
      <c r="H100" s="36"/>
      <c r="I100" s="36"/>
    </row>
    <row r="101" spans="3:9" ht="17.100000000000001" customHeight="1" x14ac:dyDescent="0.2">
      <c r="C101" s="36"/>
      <c r="D101" s="36"/>
      <c r="E101" s="36"/>
      <c r="F101" s="36"/>
      <c r="G101" s="36"/>
      <c r="H101" s="36"/>
      <c r="I101" s="36"/>
    </row>
    <row r="102" spans="3:9" ht="17.100000000000001" customHeight="1" x14ac:dyDescent="0.2">
      <c r="C102" s="36"/>
      <c r="D102" s="36"/>
      <c r="E102" s="36"/>
      <c r="F102" s="36"/>
      <c r="G102" s="36"/>
      <c r="H102" s="36"/>
      <c r="I102" s="36"/>
    </row>
    <row r="103" spans="3:9" ht="17.100000000000001" customHeight="1" x14ac:dyDescent="0.2">
      <c r="C103" s="36"/>
      <c r="D103" s="36"/>
      <c r="E103" s="36"/>
      <c r="F103" s="36"/>
      <c r="G103" s="36"/>
      <c r="H103" s="36"/>
      <c r="I103" s="36"/>
    </row>
    <row r="104" spans="3:9" ht="17.100000000000001" customHeight="1" x14ac:dyDescent="0.2">
      <c r="C104" s="36"/>
      <c r="D104" s="36"/>
      <c r="E104" s="36"/>
      <c r="F104" s="36"/>
      <c r="G104" s="36"/>
      <c r="H104" s="36"/>
      <c r="I104" s="36"/>
    </row>
    <row r="105" spans="3:9" ht="17.100000000000001" customHeight="1" x14ac:dyDescent="0.2">
      <c r="C105" s="36"/>
      <c r="D105" s="36"/>
      <c r="E105" s="36"/>
      <c r="F105" s="36"/>
      <c r="G105" s="36"/>
      <c r="H105" s="36"/>
      <c r="I105" s="36"/>
    </row>
    <row r="106" spans="3:9" ht="17.100000000000001" customHeight="1" x14ac:dyDescent="0.2">
      <c r="C106" s="36"/>
      <c r="D106" s="36"/>
      <c r="E106" s="36"/>
      <c r="F106" s="36"/>
      <c r="G106" s="36"/>
      <c r="H106" s="36"/>
      <c r="I106" s="36"/>
    </row>
    <row r="107" spans="3:9" ht="17.100000000000001" customHeight="1" x14ac:dyDescent="0.2">
      <c r="C107" s="36"/>
      <c r="D107" s="36"/>
      <c r="E107" s="36"/>
      <c r="F107" s="36"/>
      <c r="G107" s="36"/>
      <c r="H107" s="36"/>
      <c r="I107" s="36"/>
    </row>
    <row r="108" spans="3:9" ht="17.100000000000001" customHeight="1" x14ac:dyDescent="0.2">
      <c r="C108" s="36"/>
      <c r="D108" s="36"/>
      <c r="E108" s="36"/>
      <c r="F108" s="36"/>
      <c r="G108" s="36"/>
      <c r="H108" s="36"/>
      <c r="I108" s="36"/>
    </row>
    <row r="109" spans="3:9" ht="17.100000000000001" customHeight="1" x14ac:dyDescent="0.2">
      <c r="C109" s="36"/>
      <c r="D109" s="36"/>
      <c r="E109" s="36"/>
      <c r="F109" s="36"/>
      <c r="G109" s="36"/>
      <c r="H109" s="36"/>
      <c r="I109" s="36"/>
    </row>
    <row r="110" spans="3:9" ht="17.100000000000001" customHeight="1" x14ac:dyDescent="0.2">
      <c r="C110" s="36"/>
      <c r="D110" s="36"/>
      <c r="E110" s="36"/>
      <c r="F110" s="36"/>
      <c r="G110" s="36"/>
      <c r="H110" s="36"/>
      <c r="I110" s="36"/>
    </row>
    <row r="111" spans="3:9" ht="17.100000000000001" customHeight="1" x14ac:dyDescent="0.2">
      <c r="C111" s="36"/>
      <c r="D111" s="36"/>
      <c r="E111" s="36"/>
      <c r="F111" s="36"/>
      <c r="G111" s="36"/>
      <c r="H111" s="36"/>
      <c r="I111" s="36"/>
    </row>
    <row r="112" spans="3:9" ht="17.100000000000001" customHeight="1" x14ac:dyDescent="0.2">
      <c r="C112" s="36"/>
      <c r="D112" s="36"/>
      <c r="E112" s="36"/>
      <c r="F112" s="36"/>
      <c r="G112" s="36"/>
      <c r="H112" s="36"/>
      <c r="I112" s="36"/>
    </row>
    <row r="113" spans="3:9" ht="17.100000000000001" customHeight="1" x14ac:dyDescent="0.2">
      <c r="C113" s="36"/>
      <c r="D113" s="36"/>
      <c r="E113" s="36"/>
      <c r="F113" s="36"/>
      <c r="G113" s="36"/>
      <c r="H113" s="36"/>
      <c r="I113" s="36"/>
    </row>
    <row r="114" spans="3:9" ht="17.100000000000001" customHeight="1" x14ac:dyDescent="0.2">
      <c r="C114" s="36"/>
      <c r="D114" s="36"/>
      <c r="E114" s="36"/>
      <c r="F114" s="36"/>
      <c r="G114" s="36"/>
      <c r="H114" s="36"/>
      <c r="I114" s="36"/>
    </row>
    <row r="115" spans="3:9" ht="17.100000000000001" customHeight="1" x14ac:dyDescent="0.2">
      <c r="C115" s="36"/>
      <c r="D115" s="36"/>
      <c r="E115" s="36"/>
      <c r="F115" s="36"/>
      <c r="G115" s="36"/>
      <c r="H115" s="36"/>
      <c r="I115" s="36"/>
    </row>
    <row r="116" spans="3:9" ht="17.100000000000001" customHeight="1" x14ac:dyDescent="0.2">
      <c r="C116" s="36"/>
      <c r="D116" s="36"/>
      <c r="E116" s="36"/>
      <c r="F116" s="36"/>
      <c r="G116" s="36"/>
      <c r="H116" s="36"/>
      <c r="I116" s="36"/>
    </row>
    <row r="117" spans="3:9" ht="17.100000000000001" customHeight="1" x14ac:dyDescent="0.2">
      <c r="C117" s="36"/>
      <c r="D117" s="36"/>
      <c r="E117" s="36"/>
      <c r="F117" s="36"/>
      <c r="G117" s="36"/>
      <c r="H117" s="36"/>
      <c r="I117" s="36"/>
    </row>
    <row r="118" spans="3:9" ht="17.100000000000001" customHeight="1" x14ac:dyDescent="0.2">
      <c r="C118" s="36"/>
      <c r="D118" s="36"/>
      <c r="E118" s="36"/>
      <c r="F118" s="36"/>
      <c r="G118" s="36"/>
      <c r="H118" s="36"/>
      <c r="I118" s="36"/>
    </row>
    <row r="119" spans="3:9" ht="17.100000000000001" customHeight="1" x14ac:dyDescent="0.2">
      <c r="C119" s="36"/>
      <c r="D119" s="36"/>
      <c r="E119" s="36"/>
      <c r="F119" s="36"/>
      <c r="G119" s="36"/>
      <c r="H119" s="36"/>
      <c r="I119" s="36"/>
    </row>
    <row r="120" spans="3:9" ht="17.100000000000001" customHeight="1" x14ac:dyDescent="0.2">
      <c r="C120" s="36"/>
      <c r="D120" s="36"/>
      <c r="E120" s="36"/>
      <c r="F120" s="36"/>
      <c r="G120" s="36"/>
      <c r="H120" s="36"/>
      <c r="I120" s="36"/>
    </row>
    <row r="121" spans="3:9" ht="17.100000000000001" customHeight="1" x14ac:dyDescent="0.2">
      <c r="C121" s="36"/>
      <c r="D121" s="36"/>
      <c r="E121" s="36"/>
      <c r="F121" s="36"/>
      <c r="G121" s="36"/>
      <c r="H121" s="36"/>
      <c r="I121" s="36"/>
    </row>
    <row r="122" spans="3:9" ht="17.100000000000001" customHeight="1" x14ac:dyDescent="0.2">
      <c r="C122" s="36"/>
      <c r="D122" s="36"/>
      <c r="E122" s="36"/>
      <c r="F122" s="36"/>
      <c r="G122" s="36"/>
      <c r="H122" s="36"/>
      <c r="I122" s="36"/>
    </row>
    <row r="123" spans="3:9" ht="17.100000000000001" customHeight="1" x14ac:dyDescent="0.2">
      <c r="C123" s="36"/>
      <c r="D123" s="36"/>
      <c r="E123" s="36"/>
      <c r="F123" s="36"/>
      <c r="G123" s="36"/>
      <c r="H123" s="36"/>
      <c r="I123" s="36"/>
    </row>
    <row r="124" spans="3:9" ht="17.100000000000001" customHeight="1" x14ac:dyDescent="0.2">
      <c r="C124" s="36"/>
      <c r="D124" s="36"/>
      <c r="E124" s="36"/>
      <c r="F124" s="36"/>
      <c r="G124" s="36"/>
      <c r="H124" s="36"/>
      <c r="I124" s="36"/>
    </row>
    <row r="125" spans="3:9" ht="17.100000000000001" customHeight="1" x14ac:dyDescent="0.2">
      <c r="C125" s="36"/>
      <c r="D125" s="36"/>
      <c r="E125" s="36"/>
      <c r="F125" s="36"/>
      <c r="G125" s="36"/>
      <c r="H125" s="36"/>
      <c r="I125" s="36"/>
    </row>
    <row r="126" spans="3:9" ht="17.100000000000001" customHeight="1" x14ac:dyDescent="0.2">
      <c r="C126" s="36"/>
      <c r="D126" s="36"/>
      <c r="E126" s="36"/>
      <c r="F126" s="36"/>
      <c r="G126" s="36"/>
      <c r="H126" s="36"/>
      <c r="I126" s="36"/>
    </row>
    <row r="127" spans="3:9" ht="17.100000000000001" customHeight="1" x14ac:dyDescent="0.2">
      <c r="C127" s="36"/>
      <c r="D127" s="36"/>
      <c r="E127" s="36"/>
      <c r="F127" s="36"/>
      <c r="G127" s="36"/>
      <c r="H127" s="36"/>
      <c r="I127" s="36"/>
    </row>
    <row r="128" spans="3:9" ht="17.100000000000001" customHeight="1" x14ac:dyDescent="0.2">
      <c r="C128" s="36"/>
      <c r="D128" s="36"/>
      <c r="E128" s="36"/>
      <c r="F128" s="36"/>
      <c r="G128" s="36"/>
      <c r="H128" s="36"/>
      <c r="I128" s="36"/>
    </row>
    <row r="129" spans="3:9" ht="17.100000000000001" customHeight="1" x14ac:dyDescent="0.2">
      <c r="C129" s="36"/>
      <c r="D129" s="36"/>
      <c r="E129" s="36"/>
      <c r="F129" s="36"/>
      <c r="G129" s="36"/>
      <c r="H129" s="36"/>
      <c r="I129" s="36"/>
    </row>
    <row r="130" spans="3:9" ht="17.100000000000001" customHeight="1" x14ac:dyDescent="0.2">
      <c r="C130" s="36"/>
      <c r="D130" s="36"/>
      <c r="E130" s="36"/>
      <c r="F130" s="36"/>
      <c r="G130" s="36"/>
      <c r="H130" s="36"/>
      <c r="I130" s="36"/>
    </row>
    <row r="131" spans="3:9" ht="17.100000000000001" customHeight="1" x14ac:dyDescent="0.2">
      <c r="C131" s="36"/>
      <c r="D131" s="36"/>
      <c r="E131" s="36"/>
      <c r="F131" s="36"/>
      <c r="G131" s="36"/>
      <c r="H131" s="36"/>
      <c r="I131" s="36"/>
    </row>
    <row r="132" spans="3:9" ht="17.100000000000001" customHeight="1" x14ac:dyDescent="0.2">
      <c r="C132" s="36"/>
      <c r="D132" s="36"/>
      <c r="E132" s="36"/>
      <c r="F132" s="36"/>
      <c r="G132" s="36"/>
      <c r="H132" s="36"/>
      <c r="I132" s="36"/>
    </row>
    <row r="133" spans="3:9" ht="17.100000000000001" customHeight="1" x14ac:dyDescent="0.2">
      <c r="C133" s="36"/>
      <c r="D133" s="36"/>
      <c r="E133" s="36"/>
      <c r="F133" s="36"/>
      <c r="G133" s="36"/>
      <c r="H133" s="36"/>
      <c r="I133" s="36"/>
    </row>
  </sheetData>
  <sheetProtection selectLockedCells="1"/>
  <mergeCells count="17">
    <mergeCell ref="A2:C2"/>
    <mergeCell ref="H1:J1"/>
    <mergeCell ref="A3:A5"/>
    <mergeCell ref="B3:B5"/>
    <mergeCell ref="C3:C5"/>
    <mergeCell ref="D3:F3"/>
    <mergeCell ref="G3:J3"/>
    <mergeCell ref="J4:J5"/>
    <mergeCell ref="G4:G5"/>
    <mergeCell ref="H4:H5"/>
    <mergeCell ref="I4:I5"/>
    <mergeCell ref="A21:A23"/>
    <mergeCell ref="A18:A20"/>
    <mergeCell ref="A9:A11"/>
    <mergeCell ref="A12:A14"/>
    <mergeCell ref="A6:A8"/>
    <mergeCell ref="A15:A17"/>
  </mergeCells>
  <phoneticPr fontId="0" type="noConversion"/>
  <conditionalFormatting sqref="C9:J10">
    <cfRule type="cellIs" dxfId="33" priority="11" stopIfTrue="1" operator="equal">
      <formula>0</formula>
    </cfRule>
  </conditionalFormatting>
  <conditionalFormatting sqref="C12:J12">
    <cfRule type="cellIs" dxfId="32" priority="10" stopIfTrue="1" operator="equal">
      <formula>0</formula>
    </cfRule>
  </conditionalFormatting>
  <conditionalFormatting sqref="C6:J7">
    <cfRule type="cellIs" dxfId="31" priority="7" stopIfTrue="1" operator="equal">
      <formula>0</formula>
    </cfRule>
  </conditionalFormatting>
  <conditionalFormatting sqref="G13:J13">
    <cfRule type="cellIs" dxfId="30" priority="6" stopIfTrue="1" operator="equal">
      <formula>0</formula>
    </cfRule>
  </conditionalFormatting>
  <conditionalFormatting sqref="C13:F13">
    <cfRule type="cellIs" dxfId="29" priority="5" stopIfTrue="1" operator="equal">
      <formula>0</formula>
    </cfRule>
  </conditionalFormatting>
  <conditionalFormatting sqref="C18:J19">
    <cfRule type="cellIs" dxfId="28" priority="4" stopIfTrue="1" operator="equal">
      <formula>0</formula>
    </cfRule>
  </conditionalFormatting>
  <conditionalFormatting sqref="G14:J14">
    <cfRule type="cellIs" dxfId="27" priority="3" stopIfTrue="1" operator="equal">
      <formula>0</formula>
    </cfRule>
  </conditionalFormatting>
  <conditionalFormatting sqref="C14:F14">
    <cfRule type="cellIs" dxfId="26" priority="2" stopIfTrue="1" operator="equal">
      <formula>0</formula>
    </cfRule>
  </conditionalFormatting>
  <conditionalFormatting sqref="C15:J17">
    <cfRule type="cellIs" dxfId="25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O29"/>
  <sheetViews>
    <sheetView showGridLines="0" view="pageBreakPreview" zoomScaleNormal="100" zoomScaleSheetLayoutView="100" workbookViewId="0">
      <selection activeCell="B18" sqref="B18"/>
    </sheetView>
  </sheetViews>
  <sheetFormatPr defaultColWidth="9.140625" defaultRowHeight="12.75" x14ac:dyDescent="0.2"/>
  <cols>
    <col min="1" max="1" width="23.42578125" style="38" customWidth="1"/>
    <col min="2" max="2" width="9.140625" style="38"/>
    <col min="3" max="3" width="11.85546875" style="38" customWidth="1"/>
    <col min="4" max="4" width="11.28515625" style="38" customWidth="1"/>
    <col min="5" max="5" width="9.5703125" style="38" customWidth="1"/>
    <col min="6" max="6" width="6.5703125" style="38" customWidth="1"/>
    <col min="7" max="7" width="14" style="38" customWidth="1"/>
    <col min="8" max="8" width="6.28515625" style="38" customWidth="1"/>
    <col min="9" max="9" width="10.85546875" style="38" customWidth="1"/>
    <col min="10" max="10" width="6" style="38" customWidth="1"/>
    <col min="11" max="11" width="9.7109375" style="38" customWidth="1"/>
    <col min="12" max="12" width="6.5703125" style="38" customWidth="1"/>
    <col min="13" max="13" width="7.7109375" style="38" customWidth="1"/>
    <col min="14" max="16384" width="9.140625" style="38"/>
  </cols>
  <sheetData>
    <row r="1" spans="1:15" x14ac:dyDescent="0.2">
      <c r="L1" s="877" t="s">
        <v>181</v>
      </c>
      <c r="M1" s="877"/>
    </row>
    <row r="2" spans="1:15" s="37" customFormat="1" ht="17.25" customHeight="1" x14ac:dyDescent="0.2">
      <c r="A2" s="878" t="s">
        <v>182</v>
      </c>
      <c r="B2" s="879"/>
      <c r="C2" s="879"/>
      <c r="D2" s="879"/>
      <c r="E2" s="879"/>
      <c r="F2" s="879"/>
      <c r="G2" s="879"/>
      <c r="H2" s="879"/>
      <c r="I2" s="879"/>
      <c r="J2" s="879"/>
      <c r="K2" s="879"/>
      <c r="L2" s="879"/>
      <c r="M2" s="879"/>
    </row>
    <row r="3" spans="1:15" ht="3.75" customHeight="1" thickBot="1" x14ac:dyDescent="0.25"/>
    <row r="4" spans="1:15" ht="33" customHeight="1" x14ac:dyDescent="0.2">
      <c r="A4" s="890" t="s">
        <v>152</v>
      </c>
      <c r="B4" s="883" t="s">
        <v>183</v>
      </c>
      <c r="C4" s="880" t="s">
        <v>184</v>
      </c>
      <c r="D4" s="880" t="s">
        <v>232</v>
      </c>
      <c r="E4" s="880"/>
      <c r="F4" s="880" t="s">
        <v>185</v>
      </c>
      <c r="G4" s="880"/>
      <c r="H4" s="880" t="s">
        <v>186</v>
      </c>
      <c r="I4" s="888"/>
      <c r="J4" s="888"/>
      <c r="K4" s="888"/>
      <c r="L4" s="880" t="s">
        <v>187</v>
      </c>
      <c r="M4" s="886"/>
    </row>
    <row r="5" spans="1:15" ht="17.45" customHeight="1" x14ac:dyDescent="0.2">
      <c r="A5" s="891"/>
      <c r="B5" s="884"/>
      <c r="C5" s="881"/>
      <c r="D5" s="881" t="s">
        <v>188</v>
      </c>
      <c r="E5" s="881" t="s">
        <v>189</v>
      </c>
      <c r="F5" s="881" t="s">
        <v>190</v>
      </c>
      <c r="G5" s="881" t="s">
        <v>315</v>
      </c>
      <c r="H5" s="881" t="s">
        <v>191</v>
      </c>
      <c r="I5" s="889"/>
      <c r="J5" s="881" t="s">
        <v>192</v>
      </c>
      <c r="K5" s="881"/>
      <c r="L5" s="881"/>
      <c r="M5" s="887"/>
    </row>
    <row r="6" spans="1:15" ht="30.75" customHeight="1" thickBot="1" x14ac:dyDescent="0.25">
      <c r="A6" s="892"/>
      <c r="B6" s="885"/>
      <c r="C6" s="882"/>
      <c r="D6" s="882"/>
      <c r="E6" s="882"/>
      <c r="F6" s="882"/>
      <c r="G6" s="882"/>
      <c r="H6" s="523" t="s">
        <v>190</v>
      </c>
      <c r="I6" s="524" t="s">
        <v>316</v>
      </c>
      <c r="J6" s="523" t="s">
        <v>190</v>
      </c>
      <c r="K6" s="524" t="s">
        <v>316</v>
      </c>
      <c r="L6" s="523" t="s">
        <v>190</v>
      </c>
      <c r="M6" s="525" t="s">
        <v>316</v>
      </c>
    </row>
    <row r="7" spans="1:15" ht="31.15" customHeight="1" x14ac:dyDescent="0.2">
      <c r="A7" s="235" t="s">
        <v>177</v>
      </c>
      <c r="B7" s="236">
        <v>46</v>
      </c>
      <c r="C7" s="237"/>
      <c r="D7" s="237"/>
      <c r="E7" s="237"/>
      <c r="F7" s="237"/>
      <c r="G7" s="237"/>
      <c r="H7" s="237">
        <v>3</v>
      </c>
      <c r="I7" s="237">
        <v>90</v>
      </c>
      <c r="J7" s="237"/>
      <c r="K7" s="237"/>
      <c r="L7" s="237"/>
      <c r="M7" s="238"/>
    </row>
    <row r="8" spans="1:15" ht="48" customHeight="1" x14ac:dyDescent="0.2">
      <c r="A8" s="233" t="s">
        <v>178</v>
      </c>
      <c r="B8" s="232">
        <v>22</v>
      </c>
      <c r="C8" s="110"/>
      <c r="D8" s="110"/>
      <c r="E8" s="110"/>
      <c r="F8" s="110"/>
      <c r="G8" s="110"/>
      <c r="H8" s="110">
        <v>6</v>
      </c>
      <c r="I8" s="110">
        <v>180</v>
      </c>
      <c r="J8" s="110"/>
      <c r="K8" s="110"/>
      <c r="L8" s="110"/>
      <c r="M8" s="231"/>
    </row>
    <row r="9" spans="1:15" ht="30" customHeight="1" x14ac:dyDescent="0.2">
      <c r="A9" s="234" t="s">
        <v>179</v>
      </c>
      <c r="B9" s="232">
        <v>3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231"/>
    </row>
    <row r="10" spans="1:15" ht="25.5" customHeight="1" x14ac:dyDescent="0.2">
      <c r="A10" s="233" t="s">
        <v>180</v>
      </c>
      <c r="B10" s="232">
        <v>23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231"/>
    </row>
    <row r="11" spans="1:15" ht="25.5" customHeight="1" thickBot="1" x14ac:dyDescent="0.25">
      <c r="A11" s="239" t="s">
        <v>193</v>
      </c>
      <c r="B11" s="240">
        <v>22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>
        <v>1</v>
      </c>
      <c r="M11" s="242">
        <v>46</v>
      </c>
    </row>
    <row r="12" spans="1:15" ht="24" customHeight="1" thickBot="1" x14ac:dyDescent="0.25">
      <c r="A12" s="243" t="s">
        <v>0</v>
      </c>
      <c r="B12" s="244">
        <f>SUM(B7:B11)</f>
        <v>116</v>
      </c>
      <c r="C12" s="245">
        <f t="shared" ref="C12:M12" si="0">SUM(C7:C11)</f>
        <v>0</v>
      </c>
      <c r="D12" s="245">
        <f t="shared" si="0"/>
        <v>0</v>
      </c>
      <c r="E12" s="245">
        <f t="shared" si="0"/>
        <v>0</v>
      </c>
      <c r="F12" s="245">
        <f t="shared" si="0"/>
        <v>0</v>
      </c>
      <c r="G12" s="246">
        <f t="shared" si="0"/>
        <v>0</v>
      </c>
      <c r="H12" s="245">
        <f t="shared" si="0"/>
        <v>9</v>
      </c>
      <c r="I12" s="247">
        <f t="shared" si="0"/>
        <v>270</v>
      </c>
      <c r="J12" s="245">
        <f t="shared" si="0"/>
        <v>0</v>
      </c>
      <c r="K12" s="248">
        <f t="shared" si="0"/>
        <v>0</v>
      </c>
      <c r="L12" s="245">
        <f t="shared" si="0"/>
        <v>1</v>
      </c>
      <c r="M12" s="249">
        <f t="shared" si="0"/>
        <v>46</v>
      </c>
    </row>
    <row r="14" spans="1:15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40"/>
    </row>
    <row r="15" spans="1:15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40"/>
      <c r="O15" s="40"/>
    </row>
    <row r="16" spans="1:15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  <c r="O16" s="40"/>
    </row>
    <row r="17" spans="1:15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40"/>
    </row>
    <row r="18" spans="1:15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40"/>
    </row>
    <row r="19" spans="1:15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40"/>
      <c r="O19" s="40"/>
    </row>
    <row r="20" spans="1:15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40"/>
    </row>
    <row r="21" spans="1:15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  <c r="O21" s="40"/>
    </row>
    <row r="22" spans="1:1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9" spans="1:15" x14ac:dyDescent="0.2">
      <c r="D29" s="526"/>
    </row>
  </sheetData>
  <sheetProtection selectLockedCells="1"/>
  <mergeCells count="15">
    <mergeCell ref="L1:M1"/>
    <mergeCell ref="A2:M2"/>
    <mergeCell ref="D4:E4"/>
    <mergeCell ref="F4:G4"/>
    <mergeCell ref="C4:C6"/>
    <mergeCell ref="B4:B6"/>
    <mergeCell ref="D5:D6"/>
    <mergeCell ref="E5:E6"/>
    <mergeCell ref="F5:F6"/>
    <mergeCell ref="G5:G6"/>
    <mergeCell ref="J5:K5"/>
    <mergeCell ref="L4:M5"/>
    <mergeCell ref="H4:K4"/>
    <mergeCell ref="H5:I5"/>
    <mergeCell ref="A4:A6"/>
  </mergeCells>
  <phoneticPr fontId="3" type="noConversion"/>
  <conditionalFormatting sqref="G12">
    <cfRule type="cellIs" dxfId="24" priority="2" stopIfTrue="1" operator="equal">
      <formula>0</formula>
    </cfRule>
  </conditionalFormatting>
  <conditionalFormatting sqref="B7:M11">
    <cfRule type="cellIs" dxfId="23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F11"/>
  <sheetViews>
    <sheetView showGridLines="0" view="pageBreakPreview" zoomScaleNormal="100" zoomScaleSheetLayoutView="100" workbookViewId="0">
      <selection activeCell="J18" sqref="J18"/>
    </sheetView>
  </sheetViews>
  <sheetFormatPr defaultColWidth="9.140625" defaultRowHeight="12.75" x14ac:dyDescent="0.2"/>
  <cols>
    <col min="1" max="1" width="22.7109375" style="41" customWidth="1"/>
    <col min="2" max="2" width="17.7109375" style="41" customWidth="1"/>
    <col min="3" max="3" width="18.140625" style="41" customWidth="1"/>
    <col min="4" max="4" width="16.5703125" style="41" customWidth="1"/>
    <col min="5" max="6" width="14.140625" style="41" customWidth="1"/>
    <col min="7" max="7" width="4.7109375" style="41" customWidth="1"/>
    <col min="8" max="16384" width="9.140625" style="41"/>
  </cols>
  <sheetData>
    <row r="1" spans="1:6" x14ac:dyDescent="0.2">
      <c r="F1" s="130" t="s">
        <v>172</v>
      </c>
    </row>
    <row r="2" spans="1:6" x14ac:dyDescent="0.2">
      <c r="A2" s="893" t="s">
        <v>173</v>
      </c>
      <c r="B2" s="894"/>
      <c r="C2" s="894"/>
      <c r="D2" s="894"/>
      <c r="E2" s="894"/>
      <c r="F2" s="894"/>
    </row>
    <row r="3" spans="1:6" ht="10.5" customHeight="1" thickBot="1" x14ac:dyDescent="0.25"/>
    <row r="4" spans="1:6" ht="19.149999999999999" customHeight="1" x14ac:dyDescent="0.2">
      <c r="A4" s="898" t="s">
        <v>152</v>
      </c>
      <c r="B4" s="895" t="s">
        <v>256</v>
      </c>
      <c r="C4" s="896"/>
      <c r="D4" s="896"/>
      <c r="E4" s="896"/>
      <c r="F4" s="897"/>
    </row>
    <row r="5" spans="1:6" ht="56.25" customHeight="1" thickBot="1" x14ac:dyDescent="0.25">
      <c r="A5" s="899"/>
      <c r="B5" s="527" t="s">
        <v>161</v>
      </c>
      <c r="C5" s="528" t="s">
        <v>162</v>
      </c>
      <c r="D5" s="528" t="s">
        <v>163</v>
      </c>
      <c r="E5" s="528" t="s">
        <v>328</v>
      </c>
      <c r="F5" s="529" t="s">
        <v>174</v>
      </c>
    </row>
    <row r="6" spans="1:6" ht="15" customHeight="1" thickBot="1" x14ac:dyDescent="0.25">
      <c r="A6" s="900"/>
      <c r="B6" s="530" t="s">
        <v>176</v>
      </c>
      <c r="C6" s="531" t="s">
        <v>104</v>
      </c>
      <c r="D6" s="531" t="s">
        <v>175</v>
      </c>
      <c r="E6" s="531" t="s">
        <v>104</v>
      </c>
      <c r="F6" s="532" t="s">
        <v>176</v>
      </c>
    </row>
    <row r="7" spans="1:6" ht="33" customHeight="1" x14ac:dyDescent="0.2">
      <c r="A7" s="250" t="s">
        <v>291</v>
      </c>
      <c r="B7" s="251">
        <v>3404773.93</v>
      </c>
      <c r="C7" s="252">
        <v>402800</v>
      </c>
      <c r="D7" s="252">
        <v>66300</v>
      </c>
      <c r="E7" s="252"/>
      <c r="F7" s="253"/>
    </row>
    <row r="8" spans="1:6" ht="43.9" customHeight="1" x14ac:dyDescent="0.2">
      <c r="A8" s="254" t="s">
        <v>292</v>
      </c>
      <c r="B8" s="255">
        <v>624966.9</v>
      </c>
      <c r="C8" s="117">
        <v>266041</v>
      </c>
      <c r="D8" s="117"/>
      <c r="E8" s="117"/>
      <c r="F8" s="256"/>
    </row>
    <row r="9" spans="1:6" ht="29.45" customHeight="1" x14ac:dyDescent="0.2">
      <c r="A9" s="254" t="s">
        <v>293</v>
      </c>
      <c r="B9" s="255">
        <v>151713.56</v>
      </c>
      <c r="C9" s="117">
        <v>57555</v>
      </c>
      <c r="D9" s="117">
        <v>386.3</v>
      </c>
      <c r="E9" s="117">
        <v>27</v>
      </c>
      <c r="F9" s="256">
        <v>422</v>
      </c>
    </row>
    <row r="10" spans="1:6" ht="22.15" customHeight="1" thickBot="1" x14ac:dyDescent="0.25">
      <c r="A10" s="257" t="s">
        <v>180</v>
      </c>
      <c r="B10" s="258"/>
      <c r="C10" s="259"/>
      <c r="D10" s="259"/>
      <c r="E10" s="259">
        <v>5836</v>
      </c>
      <c r="F10" s="260"/>
    </row>
    <row r="11" spans="1:6" ht="26.45" customHeight="1" thickBot="1" x14ac:dyDescent="0.25">
      <c r="A11" s="261" t="s">
        <v>0</v>
      </c>
      <c r="B11" s="262">
        <f>SUM(B7:B10)</f>
        <v>4181454.39</v>
      </c>
      <c r="C11" s="263">
        <f>SUM(C7:C10)</f>
        <v>726396</v>
      </c>
      <c r="D11" s="264">
        <f>SUM(D7:D10)</f>
        <v>66686.3</v>
      </c>
      <c r="E11" s="264">
        <f>SUM(E7:E10)</f>
        <v>5863</v>
      </c>
      <c r="F11" s="265">
        <f>SUM(F7:F10)</f>
        <v>422</v>
      </c>
    </row>
  </sheetData>
  <sheetProtection selectLockedCells="1"/>
  <mergeCells count="3">
    <mergeCell ref="A2:F2"/>
    <mergeCell ref="B4:F4"/>
    <mergeCell ref="A4:A6"/>
  </mergeCells>
  <phoneticPr fontId="3" type="noConversion"/>
  <conditionalFormatting sqref="B7:F10">
    <cfRule type="cellIs" dxfId="22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showGridLines="0" view="pageBreakPreview" topLeftCell="A143" zoomScaleNormal="100" zoomScaleSheetLayoutView="100" workbookViewId="0">
      <selection activeCell="U178" sqref="U178"/>
    </sheetView>
  </sheetViews>
  <sheetFormatPr defaultColWidth="8.85546875" defaultRowHeight="12.75" x14ac:dyDescent="0.2"/>
  <cols>
    <col min="1" max="1" width="12" style="67" customWidth="1"/>
    <col min="2" max="2" width="13.42578125" style="65" customWidth="1"/>
    <col min="3" max="3" width="16.42578125" style="65" customWidth="1"/>
    <col min="4" max="4" width="7.5703125" style="66" customWidth="1"/>
    <col min="5" max="5" width="2.85546875" style="67" customWidth="1"/>
    <col min="6" max="6" width="10.140625" style="67" customWidth="1"/>
    <col min="7" max="7" width="11.140625" style="67" customWidth="1"/>
    <col min="8" max="8" width="8" style="67" customWidth="1"/>
    <col min="9" max="9" width="10.28515625" style="67" customWidth="1"/>
    <col min="10" max="10" width="14.140625" style="67" customWidth="1"/>
    <col min="11" max="11" width="11.140625" style="67" customWidth="1"/>
    <col min="12" max="256" width="8.85546875" style="67"/>
    <col min="257" max="257" width="12" style="67" customWidth="1"/>
    <col min="258" max="258" width="13.42578125" style="67" customWidth="1"/>
    <col min="259" max="259" width="16.140625" style="67" customWidth="1"/>
    <col min="260" max="260" width="5" style="67" bestFit="1" customWidth="1"/>
    <col min="261" max="261" width="2.140625" style="67" customWidth="1"/>
    <col min="262" max="263" width="10.5703125" style="67" customWidth="1"/>
    <col min="264" max="264" width="8" style="67" customWidth="1"/>
    <col min="265" max="265" width="10.28515625" style="67" customWidth="1"/>
    <col min="266" max="266" width="15.5703125" style="67" customWidth="1"/>
    <col min="267" max="267" width="8.28515625" style="67" customWidth="1"/>
    <col min="268" max="512" width="8.85546875" style="67"/>
    <col min="513" max="513" width="12" style="67" customWidth="1"/>
    <col min="514" max="514" width="13.42578125" style="67" customWidth="1"/>
    <col min="515" max="515" width="16.140625" style="67" customWidth="1"/>
    <col min="516" max="516" width="5" style="67" bestFit="1" customWidth="1"/>
    <col min="517" max="517" width="2.140625" style="67" customWidth="1"/>
    <col min="518" max="519" width="10.5703125" style="67" customWidth="1"/>
    <col min="520" max="520" width="8" style="67" customWidth="1"/>
    <col min="521" max="521" width="10.28515625" style="67" customWidth="1"/>
    <col min="522" max="522" width="15.5703125" style="67" customWidth="1"/>
    <col min="523" max="523" width="8.28515625" style="67" customWidth="1"/>
    <col min="524" max="768" width="8.85546875" style="67"/>
    <col min="769" max="769" width="12" style="67" customWidth="1"/>
    <col min="770" max="770" width="13.42578125" style="67" customWidth="1"/>
    <col min="771" max="771" width="16.140625" style="67" customWidth="1"/>
    <col min="772" max="772" width="5" style="67" bestFit="1" customWidth="1"/>
    <col min="773" max="773" width="2.140625" style="67" customWidth="1"/>
    <col min="774" max="775" width="10.5703125" style="67" customWidth="1"/>
    <col min="776" max="776" width="8" style="67" customWidth="1"/>
    <col min="777" max="777" width="10.28515625" style="67" customWidth="1"/>
    <col min="778" max="778" width="15.5703125" style="67" customWidth="1"/>
    <col min="779" max="779" width="8.28515625" style="67" customWidth="1"/>
    <col min="780" max="1024" width="8.85546875" style="67"/>
    <col min="1025" max="1025" width="12" style="67" customWidth="1"/>
    <col min="1026" max="1026" width="13.42578125" style="67" customWidth="1"/>
    <col min="1027" max="1027" width="16.140625" style="67" customWidth="1"/>
    <col min="1028" max="1028" width="5" style="67" bestFit="1" customWidth="1"/>
    <col min="1029" max="1029" width="2.140625" style="67" customWidth="1"/>
    <col min="1030" max="1031" width="10.5703125" style="67" customWidth="1"/>
    <col min="1032" max="1032" width="8" style="67" customWidth="1"/>
    <col min="1033" max="1033" width="10.28515625" style="67" customWidth="1"/>
    <col min="1034" max="1034" width="15.5703125" style="67" customWidth="1"/>
    <col min="1035" max="1035" width="8.28515625" style="67" customWidth="1"/>
    <col min="1036" max="1280" width="8.85546875" style="67"/>
    <col min="1281" max="1281" width="12" style="67" customWidth="1"/>
    <col min="1282" max="1282" width="13.42578125" style="67" customWidth="1"/>
    <col min="1283" max="1283" width="16.140625" style="67" customWidth="1"/>
    <col min="1284" max="1284" width="5" style="67" bestFit="1" customWidth="1"/>
    <col min="1285" max="1285" width="2.140625" style="67" customWidth="1"/>
    <col min="1286" max="1287" width="10.5703125" style="67" customWidth="1"/>
    <col min="1288" max="1288" width="8" style="67" customWidth="1"/>
    <col min="1289" max="1289" width="10.28515625" style="67" customWidth="1"/>
    <col min="1290" max="1290" width="15.5703125" style="67" customWidth="1"/>
    <col min="1291" max="1291" width="8.28515625" style="67" customWidth="1"/>
    <col min="1292" max="1536" width="8.85546875" style="67"/>
    <col min="1537" max="1537" width="12" style="67" customWidth="1"/>
    <col min="1538" max="1538" width="13.42578125" style="67" customWidth="1"/>
    <col min="1539" max="1539" width="16.140625" style="67" customWidth="1"/>
    <col min="1540" max="1540" width="5" style="67" bestFit="1" customWidth="1"/>
    <col min="1541" max="1541" width="2.140625" style="67" customWidth="1"/>
    <col min="1542" max="1543" width="10.5703125" style="67" customWidth="1"/>
    <col min="1544" max="1544" width="8" style="67" customWidth="1"/>
    <col min="1545" max="1545" width="10.28515625" style="67" customWidth="1"/>
    <col min="1546" max="1546" width="15.5703125" style="67" customWidth="1"/>
    <col min="1547" max="1547" width="8.28515625" style="67" customWidth="1"/>
    <col min="1548" max="1792" width="8.85546875" style="67"/>
    <col min="1793" max="1793" width="12" style="67" customWidth="1"/>
    <col min="1794" max="1794" width="13.42578125" style="67" customWidth="1"/>
    <col min="1795" max="1795" width="16.140625" style="67" customWidth="1"/>
    <col min="1796" max="1796" width="5" style="67" bestFit="1" customWidth="1"/>
    <col min="1797" max="1797" width="2.140625" style="67" customWidth="1"/>
    <col min="1798" max="1799" width="10.5703125" style="67" customWidth="1"/>
    <col min="1800" max="1800" width="8" style="67" customWidth="1"/>
    <col min="1801" max="1801" width="10.28515625" style="67" customWidth="1"/>
    <col min="1802" max="1802" width="15.5703125" style="67" customWidth="1"/>
    <col min="1803" max="1803" width="8.28515625" style="67" customWidth="1"/>
    <col min="1804" max="2048" width="8.85546875" style="67"/>
    <col min="2049" max="2049" width="12" style="67" customWidth="1"/>
    <col min="2050" max="2050" width="13.42578125" style="67" customWidth="1"/>
    <col min="2051" max="2051" width="16.140625" style="67" customWidth="1"/>
    <col min="2052" max="2052" width="5" style="67" bestFit="1" customWidth="1"/>
    <col min="2053" max="2053" width="2.140625" style="67" customWidth="1"/>
    <col min="2054" max="2055" width="10.5703125" style="67" customWidth="1"/>
    <col min="2056" max="2056" width="8" style="67" customWidth="1"/>
    <col min="2057" max="2057" width="10.28515625" style="67" customWidth="1"/>
    <col min="2058" max="2058" width="15.5703125" style="67" customWidth="1"/>
    <col min="2059" max="2059" width="8.28515625" style="67" customWidth="1"/>
    <col min="2060" max="2304" width="8.85546875" style="67"/>
    <col min="2305" max="2305" width="12" style="67" customWidth="1"/>
    <col min="2306" max="2306" width="13.42578125" style="67" customWidth="1"/>
    <col min="2307" max="2307" width="16.140625" style="67" customWidth="1"/>
    <col min="2308" max="2308" width="5" style="67" bestFit="1" customWidth="1"/>
    <col min="2309" max="2309" width="2.140625" style="67" customWidth="1"/>
    <col min="2310" max="2311" width="10.5703125" style="67" customWidth="1"/>
    <col min="2312" max="2312" width="8" style="67" customWidth="1"/>
    <col min="2313" max="2313" width="10.28515625" style="67" customWidth="1"/>
    <col min="2314" max="2314" width="15.5703125" style="67" customWidth="1"/>
    <col min="2315" max="2315" width="8.28515625" style="67" customWidth="1"/>
    <col min="2316" max="2560" width="8.85546875" style="67"/>
    <col min="2561" max="2561" width="12" style="67" customWidth="1"/>
    <col min="2562" max="2562" width="13.42578125" style="67" customWidth="1"/>
    <col min="2563" max="2563" width="16.140625" style="67" customWidth="1"/>
    <col min="2564" max="2564" width="5" style="67" bestFit="1" customWidth="1"/>
    <col min="2565" max="2565" width="2.140625" style="67" customWidth="1"/>
    <col min="2566" max="2567" width="10.5703125" style="67" customWidth="1"/>
    <col min="2568" max="2568" width="8" style="67" customWidth="1"/>
    <col min="2569" max="2569" width="10.28515625" style="67" customWidth="1"/>
    <col min="2570" max="2570" width="15.5703125" style="67" customWidth="1"/>
    <col min="2571" max="2571" width="8.28515625" style="67" customWidth="1"/>
    <col min="2572" max="2816" width="8.85546875" style="67"/>
    <col min="2817" max="2817" width="12" style="67" customWidth="1"/>
    <col min="2818" max="2818" width="13.42578125" style="67" customWidth="1"/>
    <col min="2819" max="2819" width="16.140625" style="67" customWidth="1"/>
    <col min="2820" max="2820" width="5" style="67" bestFit="1" customWidth="1"/>
    <col min="2821" max="2821" width="2.140625" style="67" customWidth="1"/>
    <col min="2822" max="2823" width="10.5703125" style="67" customWidth="1"/>
    <col min="2824" max="2824" width="8" style="67" customWidth="1"/>
    <col min="2825" max="2825" width="10.28515625" style="67" customWidth="1"/>
    <col min="2826" max="2826" width="15.5703125" style="67" customWidth="1"/>
    <col min="2827" max="2827" width="8.28515625" style="67" customWidth="1"/>
    <col min="2828" max="3072" width="8.85546875" style="67"/>
    <col min="3073" max="3073" width="12" style="67" customWidth="1"/>
    <col min="3074" max="3074" width="13.42578125" style="67" customWidth="1"/>
    <col min="3075" max="3075" width="16.140625" style="67" customWidth="1"/>
    <col min="3076" max="3076" width="5" style="67" bestFit="1" customWidth="1"/>
    <col min="3077" max="3077" width="2.140625" style="67" customWidth="1"/>
    <col min="3078" max="3079" width="10.5703125" style="67" customWidth="1"/>
    <col min="3080" max="3080" width="8" style="67" customWidth="1"/>
    <col min="3081" max="3081" width="10.28515625" style="67" customWidth="1"/>
    <col min="3082" max="3082" width="15.5703125" style="67" customWidth="1"/>
    <col min="3083" max="3083" width="8.28515625" style="67" customWidth="1"/>
    <col min="3084" max="3328" width="8.85546875" style="67"/>
    <col min="3329" max="3329" width="12" style="67" customWidth="1"/>
    <col min="3330" max="3330" width="13.42578125" style="67" customWidth="1"/>
    <col min="3331" max="3331" width="16.140625" style="67" customWidth="1"/>
    <col min="3332" max="3332" width="5" style="67" bestFit="1" customWidth="1"/>
    <col min="3333" max="3333" width="2.140625" style="67" customWidth="1"/>
    <col min="3334" max="3335" width="10.5703125" style="67" customWidth="1"/>
    <col min="3336" max="3336" width="8" style="67" customWidth="1"/>
    <col min="3337" max="3337" width="10.28515625" style="67" customWidth="1"/>
    <col min="3338" max="3338" width="15.5703125" style="67" customWidth="1"/>
    <col min="3339" max="3339" width="8.28515625" style="67" customWidth="1"/>
    <col min="3340" max="3584" width="8.85546875" style="67"/>
    <col min="3585" max="3585" width="12" style="67" customWidth="1"/>
    <col min="3586" max="3586" width="13.42578125" style="67" customWidth="1"/>
    <col min="3587" max="3587" width="16.140625" style="67" customWidth="1"/>
    <col min="3588" max="3588" width="5" style="67" bestFit="1" customWidth="1"/>
    <col min="3589" max="3589" width="2.140625" style="67" customWidth="1"/>
    <col min="3590" max="3591" width="10.5703125" style="67" customWidth="1"/>
    <col min="3592" max="3592" width="8" style="67" customWidth="1"/>
    <col min="3593" max="3593" width="10.28515625" style="67" customWidth="1"/>
    <col min="3594" max="3594" width="15.5703125" style="67" customWidth="1"/>
    <col min="3595" max="3595" width="8.28515625" style="67" customWidth="1"/>
    <col min="3596" max="3840" width="8.85546875" style="67"/>
    <col min="3841" max="3841" width="12" style="67" customWidth="1"/>
    <col min="3842" max="3842" width="13.42578125" style="67" customWidth="1"/>
    <col min="3843" max="3843" width="16.140625" style="67" customWidth="1"/>
    <col min="3844" max="3844" width="5" style="67" bestFit="1" customWidth="1"/>
    <col min="3845" max="3845" width="2.140625" style="67" customWidth="1"/>
    <col min="3846" max="3847" width="10.5703125" style="67" customWidth="1"/>
    <col min="3848" max="3848" width="8" style="67" customWidth="1"/>
    <col min="3849" max="3849" width="10.28515625" style="67" customWidth="1"/>
    <col min="3850" max="3850" width="15.5703125" style="67" customWidth="1"/>
    <col min="3851" max="3851" width="8.28515625" style="67" customWidth="1"/>
    <col min="3852" max="4096" width="8.85546875" style="67"/>
    <col min="4097" max="4097" width="12" style="67" customWidth="1"/>
    <col min="4098" max="4098" width="13.42578125" style="67" customWidth="1"/>
    <col min="4099" max="4099" width="16.140625" style="67" customWidth="1"/>
    <col min="4100" max="4100" width="5" style="67" bestFit="1" customWidth="1"/>
    <col min="4101" max="4101" width="2.140625" style="67" customWidth="1"/>
    <col min="4102" max="4103" width="10.5703125" style="67" customWidth="1"/>
    <col min="4104" max="4104" width="8" style="67" customWidth="1"/>
    <col min="4105" max="4105" width="10.28515625" style="67" customWidth="1"/>
    <col min="4106" max="4106" width="15.5703125" style="67" customWidth="1"/>
    <col min="4107" max="4107" width="8.28515625" style="67" customWidth="1"/>
    <col min="4108" max="4352" width="8.85546875" style="67"/>
    <col min="4353" max="4353" width="12" style="67" customWidth="1"/>
    <col min="4354" max="4354" width="13.42578125" style="67" customWidth="1"/>
    <col min="4355" max="4355" width="16.140625" style="67" customWidth="1"/>
    <col min="4356" max="4356" width="5" style="67" bestFit="1" customWidth="1"/>
    <col min="4357" max="4357" width="2.140625" style="67" customWidth="1"/>
    <col min="4358" max="4359" width="10.5703125" style="67" customWidth="1"/>
    <col min="4360" max="4360" width="8" style="67" customWidth="1"/>
    <col min="4361" max="4361" width="10.28515625" style="67" customWidth="1"/>
    <col min="4362" max="4362" width="15.5703125" style="67" customWidth="1"/>
    <col min="4363" max="4363" width="8.28515625" style="67" customWidth="1"/>
    <col min="4364" max="4608" width="8.85546875" style="67"/>
    <col min="4609" max="4609" width="12" style="67" customWidth="1"/>
    <col min="4610" max="4610" width="13.42578125" style="67" customWidth="1"/>
    <col min="4611" max="4611" width="16.140625" style="67" customWidth="1"/>
    <col min="4612" max="4612" width="5" style="67" bestFit="1" customWidth="1"/>
    <col min="4613" max="4613" width="2.140625" style="67" customWidth="1"/>
    <col min="4614" max="4615" width="10.5703125" style="67" customWidth="1"/>
    <col min="4616" max="4616" width="8" style="67" customWidth="1"/>
    <col min="4617" max="4617" width="10.28515625" style="67" customWidth="1"/>
    <col min="4618" max="4618" width="15.5703125" style="67" customWidth="1"/>
    <col min="4619" max="4619" width="8.28515625" style="67" customWidth="1"/>
    <col min="4620" max="4864" width="8.85546875" style="67"/>
    <col min="4865" max="4865" width="12" style="67" customWidth="1"/>
    <col min="4866" max="4866" width="13.42578125" style="67" customWidth="1"/>
    <col min="4867" max="4867" width="16.140625" style="67" customWidth="1"/>
    <col min="4868" max="4868" width="5" style="67" bestFit="1" customWidth="1"/>
    <col min="4869" max="4869" width="2.140625" style="67" customWidth="1"/>
    <col min="4870" max="4871" width="10.5703125" style="67" customWidth="1"/>
    <col min="4872" max="4872" width="8" style="67" customWidth="1"/>
    <col min="4873" max="4873" width="10.28515625" style="67" customWidth="1"/>
    <col min="4874" max="4874" width="15.5703125" style="67" customWidth="1"/>
    <col min="4875" max="4875" width="8.28515625" style="67" customWidth="1"/>
    <col min="4876" max="5120" width="8.85546875" style="67"/>
    <col min="5121" max="5121" width="12" style="67" customWidth="1"/>
    <col min="5122" max="5122" width="13.42578125" style="67" customWidth="1"/>
    <col min="5123" max="5123" width="16.140625" style="67" customWidth="1"/>
    <col min="5124" max="5124" width="5" style="67" bestFit="1" customWidth="1"/>
    <col min="5125" max="5125" width="2.140625" style="67" customWidth="1"/>
    <col min="5126" max="5127" width="10.5703125" style="67" customWidth="1"/>
    <col min="5128" max="5128" width="8" style="67" customWidth="1"/>
    <col min="5129" max="5129" width="10.28515625" style="67" customWidth="1"/>
    <col min="5130" max="5130" width="15.5703125" style="67" customWidth="1"/>
    <col min="5131" max="5131" width="8.28515625" style="67" customWidth="1"/>
    <col min="5132" max="5376" width="8.85546875" style="67"/>
    <col min="5377" max="5377" width="12" style="67" customWidth="1"/>
    <col min="5378" max="5378" width="13.42578125" style="67" customWidth="1"/>
    <col min="5379" max="5379" width="16.140625" style="67" customWidth="1"/>
    <col min="5380" max="5380" width="5" style="67" bestFit="1" customWidth="1"/>
    <col min="5381" max="5381" width="2.140625" style="67" customWidth="1"/>
    <col min="5382" max="5383" width="10.5703125" style="67" customWidth="1"/>
    <col min="5384" max="5384" width="8" style="67" customWidth="1"/>
    <col min="5385" max="5385" width="10.28515625" style="67" customWidth="1"/>
    <col min="5386" max="5386" width="15.5703125" style="67" customWidth="1"/>
    <col min="5387" max="5387" width="8.28515625" style="67" customWidth="1"/>
    <col min="5388" max="5632" width="8.85546875" style="67"/>
    <col min="5633" max="5633" width="12" style="67" customWidth="1"/>
    <col min="5634" max="5634" width="13.42578125" style="67" customWidth="1"/>
    <col min="5635" max="5635" width="16.140625" style="67" customWidth="1"/>
    <col min="5636" max="5636" width="5" style="67" bestFit="1" customWidth="1"/>
    <col min="5637" max="5637" width="2.140625" style="67" customWidth="1"/>
    <col min="5638" max="5639" width="10.5703125" style="67" customWidth="1"/>
    <col min="5640" max="5640" width="8" style="67" customWidth="1"/>
    <col min="5641" max="5641" width="10.28515625" style="67" customWidth="1"/>
    <col min="5642" max="5642" width="15.5703125" style="67" customWidth="1"/>
    <col min="5643" max="5643" width="8.28515625" style="67" customWidth="1"/>
    <col min="5644" max="5888" width="8.85546875" style="67"/>
    <col min="5889" max="5889" width="12" style="67" customWidth="1"/>
    <col min="5890" max="5890" width="13.42578125" style="67" customWidth="1"/>
    <col min="5891" max="5891" width="16.140625" style="67" customWidth="1"/>
    <col min="5892" max="5892" width="5" style="67" bestFit="1" customWidth="1"/>
    <col min="5893" max="5893" width="2.140625" style="67" customWidth="1"/>
    <col min="5894" max="5895" width="10.5703125" style="67" customWidth="1"/>
    <col min="5896" max="5896" width="8" style="67" customWidth="1"/>
    <col min="5897" max="5897" width="10.28515625" style="67" customWidth="1"/>
    <col min="5898" max="5898" width="15.5703125" style="67" customWidth="1"/>
    <col min="5899" max="5899" width="8.28515625" style="67" customWidth="1"/>
    <col min="5900" max="6144" width="8.85546875" style="67"/>
    <col min="6145" max="6145" width="12" style="67" customWidth="1"/>
    <col min="6146" max="6146" width="13.42578125" style="67" customWidth="1"/>
    <col min="6147" max="6147" width="16.140625" style="67" customWidth="1"/>
    <col min="6148" max="6148" width="5" style="67" bestFit="1" customWidth="1"/>
    <col min="6149" max="6149" width="2.140625" style="67" customWidth="1"/>
    <col min="6150" max="6151" width="10.5703125" style="67" customWidth="1"/>
    <col min="6152" max="6152" width="8" style="67" customWidth="1"/>
    <col min="6153" max="6153" width="10.28515625" style="67" customWidth="1"/>
    <col min="6154" max="6154" width="15.5703125" style="67" customWidth="1"/>
    <col min="6155" max="6155" width="8.28515625" style="67" customWidth="1"/>
    <col min="6156" max="6400" width="8.85546875" style="67"/>
    <col min="6401" max="6401" width="12" style="67" customWidth="1"/>
    <col min="6402" max="6402" width="13.42578125" style="67" customWidth="1"/>
    <col min="6403" max="6403" width="16.140625" style="67" customWidth="1"/>
    <col min="6404" max="6404" width="5" style="67" bestFit="1" customWidth="1"/>
    <col min="6405" max="6405" width="2.140625" style="67" customWidth="1"/>
    <col min="6406" max="6407" width="10.5703125" style="67" customWidth="1"/>
    <col min="6408" max="6408" width="8" style="67" customWidth="1"/>
    <col min="6409" max="6409" width="10.28515625" style="67" customWidth="1"/>
    <col min="6410" max="6410" width="15.5703125" style="67" customWidth="1"/>
    <col min="6411" max="6411" width="8.28515625" style="67" customWidth="1"/>
    <col min="6412" max="6656" width="8.85546875" style="67"/>
    <col min="6657" max="6657" width="12" style="67" customWidth="1"/>
    <col min="6658" max="6658" width="13.42578125" style="67" customWidth="1"/>
    <col min="6659" max="6659" width="16.140625" style="67" customWidth="1"/>
    <col min="6660" max="6660" width="5" style="67" bestFit="1" customWidth="1"/>
    <col min="6661" max="6661" width="2.140625" style="67" customWidth="1"/>
    <col min="6662" max="6663" width="10.5703125" style="67" customWidth="1"/>
    <col min="6664" max="6664" width="8" style="67" customWidth="1"/>
    <col min="6665" max="6665" width="10.28515625" style="67" customWidth="1"/>
    <col min="6666" max="6666" width="15.5703125" style="67" customWidth="1"/>
    <col min="6667" max="6667" width="8.28515625" style="67" customWidth="1"/>
    <col min="6668" max="6912" width="8.85546875" style="67"/>
    <col min="6913" max="6913" width="12" style="67" customWidth="1"/>
    <col min="6914" max="6914" width="13.42578125" style="67" customWidth="1"/>
    <col min="6915" max="6915" width="16.140625" style="67" customWidth="1"/>
    <col min="6916" max="6916" width="5" style="67" bestFit="1" customWidth="1"/>
    <col min="6917" max="6917" width="2.140625" style="67" customWidth="1"/>
    <col min="6918" max="6919" width="10.5703125" style="67" customWidth="1"/>
    <col min="6920" max="6920" width="8" style="67" customWidth="1"/>
    <col min="6921" max="6921" width="10.28515625" style="67" customWidth="1"/>
    <col min="6922" max="6922" width="15.5703125" style="67" customWidth="1"/>
    <col min="6923" max="6923" width="8.28515625" style="67" customWidth="1"/>
    <col min="6924" max="7168" width="8.85546875" style="67"/>
    <col min="7169" max="7169" width="12" style="67" customWidth="1"/>
    <col min="7170" max="7170" width="13.42578125" style="67" customWidth="1"/>
    <col min="7171" max="7171" width="16.140625" style="67" customWidth="1"/>
    <col min="7172" max="7172" width="5" style="67" bestFit="1" customWidth="1"/>
    <col min="7173" max="7173" width="2.140625" style="67" customWidth="1"/>
    <col min="7174" max="7175" width="10.5703125" style="67" customWidth="1"/>
    <col min="7176" max="7176" width="8" style="67" customWidth="1"/>
    <col min="7177" max="7177" width="10.28515625" style="67" customWidth="1"/>
    <col min="7178" max="7178" width="15.5703125" style="67" customWidth="1"/>
    <col min="7179" max="7179" width="8.28515625" style="67" customWidth="1"/>
    <col min="7180" max="7424" width="8.85546875" style="67"/>
    <col min="7425" max="7425" width="12" style="67" customWidth="1"/>
    <col min="7426" max="7426" width="13.42578125" style="67" customWidth="1"/>
    <col min="7427" max="7427" width="16.140625" style="67" customWidth="1"/>
    <col min="7428" max="7428" width="5" style="67" bestFit="1" customWidth="1"/>
    <col min="7429" max="7429" width="2.140625" style="67" customWidth="1"/>
    <col min="7430" max="7431" width="10.5703125" style="67" customWidth="1"/>
    <col min="7432" max="7432" width="8" style="67" customWidth="1"/>
    <col min="7433" max="7433" width="10.28515625" style="67" customWidth="1"/>
    <col min="7434" max="7434" width="15.5703125" style="67" customWidth="1"/>
    <col min="7435" max="7435" width="8.28515625" style="67" customWidth="1"/>
    <col min="7436" max="7680" width="8.85546875" style="67"/>
    <col min="7681" max="7681" width="12" style="67" customWidth="1"/>
    <col min="7682" max="7682" width="13.42578125" style="67" customWidth="1"/>
    <col min="7683" max="7683" width="16.140625" style="67" customWidth="1"/>
    <col min="7684" max="7684" width="5" style="67" bestFit="1" customWidth="1"/>
    <col min="7685" max="7685" width="2.140625" style="67" customWidth="1"/>
    <col min="7686" max="7687" width="10.5703125" style="67" customWidth="1"/>
    <col min="7688" max="7688" width="8" style="67" customWidth="1"/>
    <col min="7689" max="7689" width="10.28515625" style="67" customWidth="1"/>
    <col min="7690" max="7690" width="15.5703125" style="67" customWidth="1"/>
    <col min="7691" max="7691" width="8.28515625" style="67" customWidth="1"/>
    <col min="7692" max="7936" width="8.85546875" style="67"/>
    <col min="7937" max="7937" width="12" style="67" customWidth="1"/>
    <col min="7938" max="7938" width="13.42578125" style="67" customWidth="1"/>
    <col min="7939" max="7939" width="16.140625" style="67" customWidth="1"/>
    <col min="7940" max="7940" width="5" style="67" bestFit="1" customWidth="1"/>
    <col min="7941" max="7941" width="2.140625" style="67" customWidth="1"/>
    <col min="7942" max="7943" width="10.5703125" style="67" customWidth="1"/>
    <col min="7944" max="7944" width="8" style="67" customWidth="1"/>
    <col min="7945" max="7945" width="10.28515625" style="67" customWidth="1"/>
    <col min="7946" max="7946" width="15.5703125" style="67" customWidth="1"/>
    <col min="7947" max="7947" width="8.28515625" style="67" customWidth="1"/>
    <col min="7948" max="8192" width="8.85546875" style="67"/>
    <col min="8193" max="8193" width="12" style="67" customWidth="1"/>
    <col min="8194" max="8194" width="13.42578125" style="67" customWidth="1"/>
    <col min="8195" max="8195" width="16.140625" style="67" customWidth="1"/>
    <col min="8196" max="8196" width="5" style="67" bestFit="1" customWidth="1"/>
    <col min="8197" max="8197" width="2.140625" style="67" customWidth="1"/>
    <col min="8198" max="8199" width="10.5703125" style="67" customWidth="1"/>
    <col min="8200" max="8200" width="8" style="67" customWidth="1"/>
    <col min="8201" max="8201" width="10.28515625" style="67" customWidth="1"/>
    <col min="8202" max="8202" width="15.5703125" style="67" customWidth="1"/>
    <col min="8203" max="8203" width="8.28515625" style="67" customWidth="1"/>
    <col min="8204" max="8448" width="8.85546875" style="67"/>
    <col min="8449" max="8449" width="12" style="67" customWidth="1"/>
    <col min="8450" max="8450" width="13.42578125" style="67" customWidth="1"/>
    <col min="8451" max="8451" width="16.140625" style="67" customWidth="1"/>
    <col min="8452" max="8452" width="5" style="67" bestFit="1" customWidth="1"/>
    <col min="8453" max="8453" width="2.140625" style="67" customWidth="1"/>
    <col min="8454" max="8455" width="10.5703125" style="67" customWidth="1"/>
    <col min="8456" max="8456" width="8" style="67" customWidth="1"/>
    <col min="8457" max="8457" width="10.28515625" style="67" customWidth="1"/>
    <col min="8458" max="8458" width="15.5703125" style="67" customWidth="1"/>
    <col min="8459" max="8459" width="8.28515625" style="67" customWidth="1"/>
    <col min="8460" max="8704" width="8.85546875" style="67"/>
    <col min="8705" max="8705" width="12" style="67" customWidth="1"/>
    <col min="8706" max="8706" width="13.42578125" style="67" customWidth="1"/>
    <col min="8707" max="8707" width="16.140625" style="67" customWidth="1"/>
    <col min="8708" max="8708" width="5" style="67" bestFit="1" customWidth="1"/>
    <col min="8709" max="8709" width="2.140625" style="67" customWidth="1"/>
    <col min="8710" max="8711" width="10.5703125" style="67" customWidth="1"/>
    <col min="8712" max="8712" width="8" style="67" customWidth="1"/>
    <col min="8713" max="8713" width="10.28515625" style="67" customWidth="1"/>
    <col min="8714" max="8714" width="15.5703125" style="67" customWidth="1"/>
    <col min="8715" max="8715" width="8.28515625" style="67" customWidth="1"/>
    <col min="8716" max="8960" width="8.85546875" style="67"/>
    <col min="8961" max="8961" width="12" style="67" customWidth="1"/>
    <col min="8962" max="8962" width="13.42578125" style="67" customWidth="1"/>
    <col min="8963" max="8963" width="16.140625" style="67" customWidth="1"/>
    <col min="8964" max="8964" width="5" style="67" bestFit="1" customWidth="1"/>
    <col min="8965" max="8965" width="2.140625" style="67" customWidth="1"/>
    <col min="8966" max="8967" width="10.5703125" style="67" customWidth="1"/>
    <col min="8968" max="8968" width="8" style="67" customWidth="1"/>
    <col min="8969" max="8969" width="10.28515625" style="67" customWidth="1"/>
    <col min="8970" max="8970" width="15.5703125" style="67" customWidth="1"/>
    <col min="8971" max="8971" width="8.28515625" style="67" customWidth="1"/>
    <col min="8972" max="9216" width="8.85546875" style="67"/>
    <col min="9217" max="9217" width="12" style="67" customWidth="1"/>
    <col min="9218" max="9218" width="13.42578125" style="67" customWidth="1"/>
    <col min="9219" max="9219" width="16.140625" style="67" customWidth="1"/>
    <col min="9220" max="9220" width="5" style="67" bestFit="1" customWidth="1"/>
    <col min="9221" max="9221" width="2.140625" style="67" customWidth="1"/>
    <col min="9222" max="9223" width="10.5703125" style="67" customWidth="1"/>
    <col min="9224" max="9224" width="8" style="67" customWidth="1"/>
    <col min="9225" max="9225" width="10.28515625" style="67" customWidth="1"/>
    <col min="9226" max="9226" width="15.5703125" style="67" customWidth="1"/>
    <col min="9227" max="9227" width="8.28515625" style="67" customWidth="1"/>
    <col min="9228" max="9472" width="8.85546875" style="67"/>
    <col min="9473" max="9473" width="12" style="67" customWidth="1"/>
    <col min="9474" max="9474" width="13.42578125" style="67" customWidth="1"/>
    <col min="9475" max="9475" width="16.140625" style="67" customWidth="1"/>
    <col min="9476" max="9476" width="5" style="67" bestFit="1" customWidth="1"/>
    <col min="9477" max="9477" width="2.140625" style="67" customWidth="1"/>
    <col min="9478" max="9479" width="10.5703125" style="67" customWidth="1"/>
    <col min="9480" max="9480" width="8" style="67" customWidth="1"/>
    <col min="9481" max="9481" width="10.28515625" style="67" customWidth="1"/>
    <col min="9482" max="9482" width="15.5703125" style="67" customWidth="1"/>
    <col min="9483" max="9483" width="8.28515625" style="67" customWidth="1"/>
    <col min="9484" max="9728" width="8.85546875" style="67"/>
    <col min="9729" max="9729" width="12" style="67" customWidth="1"/>
    <col min="9730" max="9730" width="13.42578125" style="67" customWidth="1"/>
    <col min="9731" max="9731" width="16.140625" style="67" customWidth="1"/>
    <col min="9732" max="9732" width="5" style="67" bestFit="1" customWidth="1"/>
    <col min="9733" max="9733" width="2.140625" style="67" customWidth="1"/>
    <col min="9734" max="9735" width="10.5703125" style="67" customWidth="1"/>
    <col min="9736" max="9736" width="8" style="67" customWidth="1"/>
    <col min="9737" max="9737" width="10.28515625" style="67" customWidth="1"/>
    <col min="9738" max="9738" width="15.5703125" style="67" customWidth="1"/>
    <col min="9739" max="9739" width="8.28515625" style="67" customWidth="1"/>
    <col min="9740" max="9984" width="8.85546875" style="67"/>
    <col min="9985" max="9985" width="12" style="67" customWidth="1"/>
    <col min="9986" max="9986" width="13.42578125" style="67" customWidth="1"/>
    <col min="9987" max="9987" width="16.140625" style="67" customWidth="1"/>
    <col min="9988" max="9988" width="5" style="67" bestFit="1" customWidth="1"/>
    <col min="9989" max="9989" width="2.140625" style="67" customWidth="1"/>
    <col min="9990" max="9991" width="10.5703125" style="67" customWidth="1"/>
    <col min="9992" max="9992" width="8" style="67" customWidth="1"/>
    <col min="9993" max="9993" width="10.28515625" style="67" customWidth="1"/>
    <col min="9994" max="9994" width="15.5703125" style="67" customWidth="1"/>
    <col min="9995" max="9995" width="8.28515625" style="67" customWidth="1"/>
    <col min="9996" max="10240" width="8.85546875" style="67"/>
    <col min="10241" max="10241" width="12" style="67" customWidth="1"/>
    <col min="10242" max="10242" width="13.42578125" style="67" customWidth="1"/>
    <col min="10243" max="10243" width="16.140625" style="67" customWidth="1"/>
    <col min="10244" max="10244" width="5" style="67" bestFit="1" customWidth="1"/>
    <col min="10245" max="10245" width="2.140625" style="67" customWidth="1"/>
    <col min="10246" max="10247" width="10.5703125" style="67" customWidth="1"/>
    <col min="10248" max="10248" width="8" style="67" customWidth="1"/>
    <col min="10249" max="10249" width="10.28515625" style="67" customWidth="1"/>
    <col min="10250" max="10250" width="15.5703125" style="67" customWidth="1"/>
    <col min="10251" max="10251" width="8.28515625" style="67" customWidth="1"/>
    <col min="10252" max="10496" width="8.85546875" style="67"/>
    <col min="10497" max="10497" width="12" style="67" customWidth="1"/>
    <col min="10498" max="10498" width="13.42578125" style="67" customWidth="1"/>
    <col min="10499" max="10499" width="16.140625" style="67" customWidth="1"/>
    <col min="10500" max="10500" width="5" style="67" bestFit="1" customWidth="1"/>
    <col min="10501" max="10501" width="2.140625" style="67" customWidth="1"/>
    <col min="10502" max="10503" width="10.5703125" style="67" customWidth="1"/>
    <col min="10504" max="10504" width="8" style="67" customWidth="1"/>
    <col min="10505" max="10505" width="10.28515625" style="67" customWidth="1"/>
    <col min="10506" max="10506" width="15.5703125" style="67" customWidth="1"/>
    <col min="10507" max="10507" width="8.28515625" style="67" customWidth="1"/>
    <col min="10508" max="10752" width="8.85546875" style="67"/>
    <col min="10753" max="10753" width="12" style="67" customWidth="1"/>
    <col min="10754" max="10754" width="13.42578125" style="67" customWidth="1"/>
    <col min="10755" max="10755" width="16.140625" style="67" customWidth="1"/>
    <col min="10756" max="10756" width="5" style="67" bestFit="1" customWidth="1"/>
    <col min="10757" max="10757" width="2.140625" style="67" customWidth="1"/>
    <col min="10758" max="10759" width="10.5703125" style="67" customWidth="1"/>
    <col min="10760" max="10760" width="8" style="67" customWidth="1"/>
    <col min="10761" max="10761" width="10.28515625" style="67" customWidth="1"/>
    <col min="10762" max="10762" width="15.5703125" style="67" customWidth="1"/>
    <col min="10763" max="10763" width="8.28515625" style="67" customWidth="1"/>
    <col min="10764" max="11008" width="8.85546875" style="67"/>
    <col min="11009" max="11009" width="12" style="67" customWidth="1"/>
    <col min="11010" max="11010" width="13.42578125" style="67" customWidth="1"/>
    <col min="11011" max="11011" width="16.140625" style="67" customWidth="1"/>
    <col min="11012" max="11012" width="5" style="67" bestFit="1" customWidth="1"/>
    <col min="11013" max="11013" width="2.140625" style="67" customWidth="1"/>
    <col min="11014" max="11015" width="10.5703125" style="67" customWidth="1"/>
    <col min="11016" max="11016" width="8" style="67" customWidth="1"/>
    <col min="11017" max="11017" width="10.28515625" style="67" customWidth="1"/>
    <col min="11018" max="11018" width="15.5703125" style="67" customWidth="1"/>
    <col min="11019" max="11019" width="8.28515625" style="67" customWidth="1"/>
    <col min="11020" max="11264" width="8.85546875" style="67"/>
    <col min="11265" max="11265" width="12" style="67" customWidth="1"/>
    <col min="11266" max="11266" width="13.42578125" style="67" customWidth="1"/>
    <col min="11267" max="11267" width="16.140625" style="67" customWidth="1"/>
    <col min="11268" max="11268" width="5" style="67" bestFit="1" customWidth="1"/>
    <col min="11269" max="11269" width="2.140625" style="67" customWidth="1"/>
    <col min="11270" max="11271" width="10.5703125" style="67" customWidth="1"/>
    <col min="11272" max="11272" width="8" style="67" customWidth="1"/>
    <col min="11273" max="11273" width="10.28515625" style="67" customWidth="1"/>
    <col min="11274" max="11274" width="15.5703125" style="67" customWidth="1"/>
    <col min="11275" max="11275" width="8.28515625" style="67" customWidth="1"/>
    <col min="11276" max="11520" width="8.85546875" style="67"/>
    <col min="11521" max="11521" width="12" style="67" customWidth="1"/>
    <col min="11522" max="11522" width="13.42578125" style="67" customWidth="1"/>
    <col min="11523" max="11523" width="16.140625" style="67" customWidth="1"/>
    <col min="11524" max="11524" width="5" style="67" bestFit="1" customWidth="1"/>
    <col min="11525" max="11525" width="2.140625" style="67" customWidth="1"/>
    <col min="11526" max="11527" width="10.5703125" style="67" customWidth="1"/>
    <col min="11528" max="11528" width="8" style="67" customWidth="1"/>
    <col min="11529" max="11529" width="10.28515625" style="67" customWidth="1"/>
    <col min="11530" max="11530" width="15.5703125" style="67" customWidth="1"/>
    <col min="11531" max="11531" width="8.28515625" style="67" customWidth="1"/>
    <col min="11532" max="11776" width="8.85546875" style="67"/>
    <col min="11777" max="11777" width="12" style="67" customWidth="1"/>
    <col min="11778" max="11778" width="13.42578125" style="67" customWidth="1"/>
    <col min="11779" max="11779" width="16.140625" style="67" customWidth="1"/>
    <col min="11780" max="11780" width="5" style="67" bestFit="1" customWidth="1"/>
    <col min="11781" max="11781" width="2.140625" style="67" customWidth="1"/>
    <col min="11782" max="11783" width="10.5703125" style="67" customWidth="1"/>
    <col min="11784" max="11784" width="8" style="67" customWidth="1"/>
    <col min="11785" max="11785" width="10.28515625" style="67" customWidth="1"/>
    <col min="11786" max="11786" width="15.5703125" style="67" customWidth="1"/>
    <col min="11787" max="11787" width="8.28515625" style="67" customWidth="1"/>
    <col min="11788" max="12032" width="8.85546875" style="67"/>
    <col min="12033" max="12033" width="12" style="67" customWidth="1"/>
    <col min="12034" max="12034" width="13.42578125" style="67" customWidth="1"/>
    <col min="12035" max="12035" width="16.140625" style="67" customWidth="1"/>
    <col min="12036" max="12036" width="5" style="67" bestFit="1" customWidth="1"/>
    <col min="12037" max="12037" width="2.140625" style="67" customWidth="1"/>
    <col min="12038" max="12039" width="10.5703125" style="67" customWidth="1"/>
    <col min="12040" max="12040" width="8" style="67" customWidth="1"/>
    <col min="12041" max="12041" width="10.28515625" style="67" customWidth="1"/>
    <col min="12042" max="12042" width="15.5703125" style="67" customWidth="1"/>
    <col min="12043" max="12043" width="8.28515625" style="67" customWidth="1"/>
    <col min="12044" max="12288" width="8.85546875" style="67"/>
    <col min="12289" max="12289" width="12" style="67" customWidth="1"/>
    <col min="12290" max="12290" width="13.42578125" style="67" customWidth="1"/>
    <col min="12291" max="12291" width="16.140625" style="67" customWidth="1"/>
    <col min="12292" max="12292" width="5" style="67" bestFit="1" customWidth="1"/>
    <col min="12293" max="12293" width="2.140625" style="67" customWidth="1"/>
    <col min="12294" max="12295" width="10.5703125" style="67" customWidth="1"/>
    <col min="12296" max="12296" width="8" style="67" customWidth="1"/>
    <col min="12297" max="12297" width="10.28515625" style="67" customWidth="1"/>
    <col min="12298" max="12298" width="15.5703125" style="67" customWidth="1"/>
    <col min="12299" max="12299" width="8.28515625" style="67" customWidth="1"/>
    <col min="12300" max="12544" width="8.85546875" style="67"/>
    <col min="12545" max="12545" width="12" style="67" customWidth="1"/>
    <col min="12546" max="12546" width="13.42578125" style="67" customWidth="1"/>
    <col min="12547" max="12547" width="16.140625" style="67" customWidth="1"/>
    <col min="12548" max="12548" width="5" style="67" bestFit="1" customWidth="1"/>
    <col min="12549" max="12549" width="2.140625" style="67" customWidth="1"/>
    <col min="12550" max="12551" width="10.5703125" style="67" customWidth="1"/>
    <col min="12552" max="12552" width="8" style="67" customWidth="1"/>
    <col min="12553" max="12553" width="10.28515625" style="67" customWidth="1"/>
    <col min="12554" max="12554" width="15.5703125" style="67" customWidth="1"/>
    <col min="12555" max="12555" width="8.28515625" style="67" customWidth="1"/>
    <col min="12556" max="12800" width="8.85546875" style="67"/>
    <col min="12801" max="12801" width="12" style="67" customWidth="1"/>
    <col min="12802" max="12802" width="13.42578125" style="67" customWidth="1"/>
    <col min="12803" max="12803" width="16.140625" style="67" customWidth="1"/>
    <col min="12804" max="12804" width="5" style="67" bestFit="1" customWidth="1"/>
    <col min="12805" max="12805" width="2.140625" style="67" customWidth="1"/>
    <col min="12806" max="12807" width="10.5703125" style="67" customWidth="1"/>
    <col min="12808" max="12808" width="8" style="67" customWidth="1"/>
    <col min="12809" max="12809" width="10.28515625" style="67" customWidth="1"/>
    <col min="12810" max="12810" width="15.5703125" style="67" customWidth="1"/>
    <col min="12811" max="12811" width="8.28515625" style="67" customWidth="1"/>
    <col min="12812" max="13056" width="8.85546875" style="67"/>
    <col min="13057" max="13057" width="12" style="67" customWidth="1"/>
    <col min="13058" max="13058" width="13.42578125" style="67" customWidth="1"/>
    <col min="13059" max="13059" width="16.140625" style="67" customWidth="1"/>
    <col min="13060" max="13060" width="5" style="67" bestFit="1" customWidth="1"/>
    <col min="13061" max="13061" width="2.140625" style="67" customWidth="1"/>
    <col min="13062" max="13063" width="10.5703125" style="67" customWidth="1"/>
    <col min="13064" max="13064" width="8" style="67" customWidth="1"/>
    <col min="13065" max="13065" width="10.28515625" style="67" customWidth="1"/>
    <col min="13066" max="13066" width="15.5703125" style="67" customWidth="1"/>
    <col min="13067" max="13067" width="8.28515625" style="67" customWidth="1"/>
    <col min="13068" max="13312" width="8.85546875" style="67"/>
    <col min="13313" max="13313" width="12" style="67" customWidth="1"/>
    <col min="13314" max="13314" width="13.42578125" style="67" customWidth="1"/>
    <col min="13315" max="13315" width="16.140625" style="67" customWidth="1"/>
    <col min="13316" max="13316" width="5" style="67" bestFit="1" customWidth="1"/>
    <col min="13317" max="13317" width="2.140625" style="67" customWidth="1"/>
    <col min="13318" max="13319" width="10.5703125" style="67" customWidth="1"/>
    <col min="13320" max="13320" width="8" style="67" customWidth="1"/>
    <col min="13321" max="13321" width="10.28515625" style="67" customWidth="1"/>
    <col min="13322" max="13322" width="15.5703125" style="67" customWidth="1"/>
    <col min="13323" max="13323" width="8.28515625" style="67" customWidth="1"/>
    <col min="13324" max="13568" width="8.85546875" style="67"/>
    <col min="13569" max="13569" width="12" style="67" customWidth="1"/>
    <col min="13570" max="13570" width="13.42578125" style="67" customWidth="1"/>
    <col min="13571" max="13571" width="16.140625" style="67" customWidth="1"/>
    <col min="13572" max="13572" width="5" style="67" bestFit="1" customWidth="1"/>
    <col min="13573" max="13573" width="2.140625" style="67" customWidth="1"/>
    <col min="13574" max="13575" width="10.5703125" style="67" customWidth="1"/>
    <col min="13576" max="13576" width="8" style="67" customWidth="1"/>
    <col min="13577" max="13577" width="10.28515625" style="67" customWidth="1"/>
    <col min="13578" max="13578" width="15.5703125" style="67" customWidth="1"/>
    <col min="13579" max="13579" width="8.28515625" style="67" customWidth="1"/>
    <col min="13580" max="13824" width="8.85546875" style="67"/>
    <col min="13825" max="13825" width="12" style="67" customWidth="1"/>
    <col min="13826" max="13826" width="13.42578125" style="67" customWidth="1"/>
    <col min="13827" max="13827" width="16.140625" style="67" customWidth="1"/>
    <col min="13828" max="13828" width="5" style="67" bestFit="1" customWidth="1"/>
    <col min="13829" max="13829" width="2.140625" style="67" customWidth="1"/>
    <col min="13830" max="13831" width="10.5703125" style="67" customWidth="1"/>
    <col min="13832" max="13832" width="8" style="67" customWidth="1"/>
    <col min="13833" max="13833" width="10.28515625" style="67" customWidth="1"/>
    <col min="13834" max="13834" width="15.5703125" style="67" customWidth="1"/>
    <col min="13835" max="13835" width="8.28515625" style="67" customWidth="1"/>
    <col min="13836" max="14080" width="8.85546875" style="67"/>
    <col min="14081" max="14081" width="12" style="67" customWidth="1"/>
    <col min="14082" max="14082" width="13.42578125" style="67" customWidth="1"/>
    <col min="14083" max="14083" width="16.140625" style="67" customWidth="1"/>
    <col min="14084" max="14084" width="5" style="67" bestFit="1" customWidth="1"/>
    <col min="14085" max="14085" width="2.140625" style="67" customWidth="1"/>
    <col min="14086" max="14087" width="10.5703125" style="67" customWidth="1"/>
    <col min="14088" max="14088" width="8" style="67" customWidth="1"/>
    <col min="14089" max="14089" width="10.28515625" style="67" customWidth="1"/>
    <col min="14090" max="14090" width="15.5703125" style="67" customWidth="1"/>
    <col min="14091" max="14091" width="8.28515625" style="67" customWidth="1"/>
    <col min="14092" max="14336" width="8.85546875" style="67"/>
    <col min="14337" max="14337" width="12" style="67" customWidth="1"/>
    <col min="14338" max="14338" width="13.42578125" style="67" customWidth="1"/>
    <col min="14339" max="14339" width="16.140625" style="67" customWidth="1"/>
    <col min="14340" max="14340" width="5" style="67" bestFit="1" customWidth="1"/>
    <col min="14341" max="14341" width="2.140625" style="67" customWidth="1"/>
    <col min="14342" max="14343" width="10.5703125" style="67" customWidth="1"/>
    <col min="14344" max="14344" width="8" style="67" customWidth="1"/>
    <col min="14345" max="14345" width="10.28515625" style="67" customWidth="1"/>
    <col min="14346" max="14346" width="15.5703125" style="67" customWidth="1"/>
    <col min="14347" max="14347" width="8.28515625" style="67" customWidth="1"/>
    <col min="14348" max="14592" width="8.85546875" style="67"/>
    <col min="14593" max="14593" width="12" style="67" customWidth="1"/>
    <col min="14594" max="14594" width="13.42578125" style="67" customWidth="1"/>
    <col min="14595" max="14595" width="16.140625" style="67" customWidth="1"/>
    <col min="14596" max="14596" width="5" style="67" bestFit="1" customWidth="1"/>
    <col min="14597" max="14597" width="2.140625" style="67" customWidth="1"/>
    <col min="14598" max="14599" width="10.5703125" style="67" customWidth="1"/>
    <col min="14600" max="14600" width="8" style="67" customWidth="1"/>
    <col min="14601" max="14601" width="10.28515625" style="67" customWidth="1"/>
    <col min="14602" max="14602" width="15.5703125" style="67" customWidth="1"/>
    <col min="14603" max="14603" width="8.28515625" style="67" customWidth="1"/>
    <col min="14604" max="14848" width="8.85546875" style="67"/>
    <col min="14849" max="14849" width="12" style="67" customWidth="1"/>
    <col min="14850" max="14850" width="13.42578125" style="67" customWidth="1"/>
    <col min="14851" max="14851" width="16.140625" style="67" customWidth="1"/>
    <col min="14852" max="14852" width="5" style="67" bestFit="1" customWidth="1"/>
    <col min="14853" max="14853" width="2.140625" style="67" customWidth="1"/>
    <col min="14854" max="14855" width="10.5703125" style="67" customWidth="1"/>
    <col min="14856" max="14856" width="8" style="67" customWidth="1"/>
    <col min="14857" max="14857" width="10.28515625" style="67" customWidth="1"/>
    <col min="14858" max="14858" width="15.5703125" style="67" customWidth="1"/>
    <col min="14859" max="14859" width="8.28515625" style="67" customWidth="1"/>
    <col min="14860" max="15104" width="8.85546875" style="67"/>
    <col min="15105" max="15105" width="12" style="67" customWidth="1"/>
    <col min="15106" max="15106" width="13.42578125" style="67" customWidth="1"/>
    <col min="15107" max="15107" width="16.140625" style="67" customWidth="1"/>
    <col min="15108" max="15108" width="5" style="67" bestFit="1" customWidth="1"/>
    <col min="15109" max="15109" width="2.140625" style="67" customWidth="1"/>
    <col min="15110" max="15111" width="10.5703125" style="67" customWidth="1"/>
    <col min="15112" max="15112" width="8" style="67" customWidth="1"/>
    <col min="15113" max="15113" width="10.28515625" style="67" customWidth="1"/>
    <col min="15114" max="15114" width="15.5703125" style="67" customWidth="1"/>
    <col min="15115" max="15115" width="8.28515625" style="67" customWidth="1"/>
    <col min="15116" max="15360" width="8.85546875" style="67"/>
    <col min="15361" max="15361" width="12" style="67" customWidth="1"/>
    <col min="15362" max="15362" width="13.42578125" style="67" customWidth="1"/>
    <col min="15363" max="15363" width="16.140625" style="67" customWidth="1"/>
    <col min="15364" max="15364" width="5" style="67" bestFit="1" customWidth="1"/>
    <col min="15365" max="15365" width="2.140625" style="67" customWidth="1"/>
    <col min="15366" max="15367" width="10.5703125" style="67" customWidth="1"/>
    <col min="15368" max="15368" width="8" style="67" customWidth="1"/>
    <col min="15369" max="15369" width="10.28515625" style="67" customWidth="1"/>
    <col min="15370" max="15370" width="15.5703125" style="67" customWidth="1"/>
    <col min="15371" max="15371" width="8.28515625" style="67" customWidth="1"/>
    <col min="15372" max="15616" width="8.85546875" style="67"/>
    <col min="15617" max="15617" width="12" style="67" customWidth="1"/>
    <col min="15618" max="15618" width="13.42578125" style="67" customWidth="1"/>
    <col min="15619" max="15619" width="16.140625" style="67" customWidth="1"/>
    <col min="15620" max="15620" width="5" style="67" bestFit="1" customWidth="1"/>
    <col min="15621" max="15621" width="2.140625" style="67" customWidth="1"/>
    <col min="15622" max="15623" width="10.5703125" style="67" customWidth="1"/>
    <col min="15624" max="15624" width="8" style="67" customWidth="1"/>
    <col min="15625" max="15625" width="10.28515625" style="67" customWidth="1"/>
    <col min="15626" max="15626" width="15.5703125" style="67" customWidth="1"/>
    <col min="15627" max="15627" width="8.28515625" style="67" customWidth="1"/>
    <col min="15628" max="15872" width="8.85546875" style="67"/>
    <col min="15873" max="15873" width="12" style="67" customWidth="1"/>
    <col min="15874" max="15874" width="13.42578125" style="67" customWidth="1"/>
    <col min="15875" max="15875" width="16.140625" style="67" customWidth="1"/>
    <col min="15876" max="15876" width="5" style="67" bestFit="1" customWidth="1"/>
    <col min="15877" max="15877" width="2.140625" style="67" customWidth="1"/>
    <col min="15878" max="15879" width="10.5703125" style="67" customWidth="1"/>
    <col min="15880" max="15880" width="8" style="67" customWidth="1"/>
    <col min="15881" max="15881" width="10.28515625" style="67" customWidth="1"/>
    <col min="15882" max="15882" width="15.5703125" style="67" customWidth="1"/>
    <col min="15883" max="15883" width="8.28515625" style="67" customWidth="1"/>
    <col min="15884" max="16128" width="8.85546875" style="67"/>
    <col min="16129" max="16129" width="12" style="67" customWidth="1"/>
    <col min="16130" max="16130" width="13.42578125" style="67" customWidth="1"/>
    <col min="16131" max="16131" width="16.140625" style="67" customWidth="1"/>
    <col min="16132" max="16132" width="5" style="67" bestFit="1" customWidth="1"/>
    <col min="16133" max="16133" width="2.140625" style="67" customWidth="1"/>
    <col min="16134" max="16135" width="10.5703125" style="67" customWidth="1"/>
    <col min="16136" max="16136" width="8" style="67" customWidth="1"/>
    <col min="16137" max="16137" width="10.28515625" style="67" customWidth="1"/>
    <col min="16138" max="16138" width="15.5703125" style="67" customWidth="1"/>
    <col min="16139" max="16139" width="8.28515625" style="67" customWidth="1"/>
    <col min="16140" max="16384" width="8.85546875" style="67"/>
  </cols>
  <sheetData>
    <row r="1" spans="1:11" x14ac:dyDescent="0.2">
      <c r="A1" s="64" t="s">
        <v>323</v>
      </c>
      <c r="J1" s="131"/>
      <c r="K1" s="131" t="s">
        <v>301</v>
      </c>
    </row>
    <row r="2" spans="1:11" x14ac:dyDescent="0.2">
      <c r="B2" s="68"/>
      <c r="C2" s="68"/>
      <c r="D2" s="69"/>
      <c r="E2" s="70"/>
      <c r="F2" s="70"/>
      <c r="G2" s="70"/>
      <c r="H2" s="70"/>
      <c r="I2" s="70"/>
      <c r="J2" s="70"/>
      <c r="K2" s="70"/>
    </row>
    <row r="3" spans="1:11" ht="14.25" customHeight="1" x14ac:dyDescent="0.2">
      <c r="A3" s="919" t="s">
        <v>194</v>
      </c>
      <c r="B3" s="920"/>
      <c r="C3" s="921"/>
      <c r="D3" s="928" t="s">
        <v>101</v>
      </c>
      <c r="E3" s="906" t="s">
        <v>351</v>
      </c>
      <c r="F3" s="905" t="s">
        <v>195</v>
      </c>
      <c r="G3" s="905" t="s">
        <v>196</v>
      </c>
      <c r="H3" s="905" t="s">
        <v>197</v>
      </c>
      <c r="I3" s="905" t="s">
        <v>198</v>
      </c>
      <c r="J3" s="905" t="s">
        <v>199</v>
      </c>
      <c r="K3" s="905" t="s">
        <v>324</v>
      </c>
    </row>
    <row r="4" spans="1:11" x14ac:dyDescent="0.2">
      <c r="A4" s="922"/>
      <c r="B4" s="923"/>
      <c r="C4" s="924"/>
      <c r="D4" s="929"/>
      <c r="E4" s="907"/>
      <c r="F4" s="905"/>
      <c r="G4" s="905"/>
      <c r="H4" s="905"/>
      <c r="I4" s="905"/>
      <c r="J4" s="905"/>
      <c r="K4" s="905"/>
    </row>
    <row r="5" spans="1:11" x14ac:dyDescent="0.2">
      <c r="A5" s="922"/>
      <c r="B5" s="923"/>
      <c r="C5" s="924"/>
      <c r="D5" s="929"/>
      <c r="E5" s="907"/>
      <c r="F5" s="905"/>
      <c r="G5" s="905"/>
      <c r="H5" s="905"/>
      <c r="I5" s="905"/>
      <c r="J5" s="905"/>
      <c r="K5" s="905"/>
    </row>
    <row r="6" spans="1:11" ht="16.5" customHeight="1" x14ac:dyDescent="0.2">
      <c r="A6" s="925"/>
      <c r="B6" s="926"/>
      <c r="C6" s="927"/>
      <c r="D6" s="930"/>
      <c r="E6" s="908"/>
      <c r="F6" s="905"/>
      <c r="G6" s="905"/>
      <c r="H6" s="591" t="s">
        <v>200</v>
      </c>
      <c r="I6" s="591" t="s">
        <v>300</v>
      </c>
      <c r="J6" s="591" t="s">
        <v>300</v>
      </c>
      <c r="K6" s="591" t="s">
        <v>325</v>
      </c>
    </row>
    <row r="7" spans="1:11" ht="14.25" customHeight="1" x14ac:dyDescent="0.2">
      <c r="A7" s="913" t="s">
        <v>69</v>
      </c>
      <c r="B7" s="915" t="s">
        <v>201</v>
      </c>
      <c r="C7" s="915"/>
      <c r="D7" s="916" t="s">
        <v>18</v>
      </c>
      <c r="E7" s="71" t="s">
        <v>202</v>
      </c>
      <c r="F7" s="72">
        <v>1</v>
      </c>
      <c r="G7" s="72"/>
      <c r="H7" s="73">
        <v>8.19</v>
      </c>
      <c r="I7" s="112" t="s">
        <v>489</v>
      </c>
      <c r="J7" s="112" t="s">
        <v>490</v>
      </c>
      <c r="K7" s="72" t="s">
        <v>385</v>
      </c>
    </row>
    <row r="8" spans="1:11" x14ac:dyDescent="0.2">
      <c r="A8" s="914"/>
      <c r="B8" s="915"/>
      <c r="C8" s="915"/>
      <c r="D8" s="916"/>
      <c r="E8" s="71" t="s">
        <v>203</v>
      </c>
      <c r="F8" s="72">
        <v>5</v>
      </c>
      <c r="G8" s="72"/>
      <c r="H8" s="73">
        <v>44.75</v>
      </c>
      <c r="I8" s="112" t="s">
        <v>412</v>
      </c>
      <c r="J8" s="112"/>
      <c r="K8" s="72" t="s">
        <v>413</v>
      </c>
    </row>
    <row r="9" spans="1:11" x14ac:dyDescent="0.2">
      <c r="A9" s="914"/>
      <c r="B9" s="915" t="s">
        <v>204</v>
      </c>
      <c r="C9" s="915"/>
      <c r="D9" s="917" t="s">
        <v>18</v>
      </c>
      <c r="E9" s="71" t="s">
        <v>202</v>
      </c>
      <c r="F9" s="72">
        <v>1</v>
      </c>
      <c r="G9" s="72"/>
      <c r="H9" s="73">
        <v>8.9</v>
      </c>
      <c r="I9" s="112" t="s">
        <v>491</v>
      </c>
      <c r="J9" s="112" t="s">
        <v>492</v>
      </c>
      <c r="K9" s="72" t="s">
        <v>385</v>
      </c>
    </row>
    <row r="10" spans="1:11" x14ac:dyDescent="0.2">
      <c r="A10" s="914"/>
      <c r="B10" s="915"/>
      <c r="C10" s="915"/>
      <c r="D10" s="918"/>
      <c r="E10" s="71" t="s">
        <v>203</v>
      </c>
      <c r="F10" s="72"/>
      <c r="G10" s="72"/>
      <c r="H10" s="73"/>
      <c r="I10" s="112"/>
      <c r="J10" s="112"/>
      <c r="K10" s="72"/>
    </row>
    <row r="11" spans="1:11" x14ac:dyDescent="0.2">
      <c r="A11" s="914"/>
      <c r="B11" s="915" t="s">
        <v>320</v>
      </c>
      <c r="C11" s="915"/>
      <c r="D11" s="917" t="s">
        <v>18</v>
      </c>
      <c r="E11" s="71" t="s">
        <v>202</v>
      </c>
      <c r="F11" s="72">
        <v>1</v>
      </c>
      <c r="G11" s="72"/>
      <c r="H11" s="73">
        <v>23</v>
      </c>
      <c r="I11" s="112" t="s">
        <v>493</v>
      </c>
      <c r="J11" s="112" t="s">
        <v>494</v>
      </c>
      <c r="K11" s="72" t="s">
        <v>385</v>
      </c>
    </row>
    <row r="12" spans="1:11" x14ac:dyDescent="0.2">
      <c r="A12" s="914"/>
      <c r="B12" s="915"/>
      <c r="C12" s="915"/>
      <c r="D12" s="918"/>
      <c r="E12" s="71" t="s">
        <v>203</v>
      </c>
      <c r="F12" s="72">
        <v>2</v>
      </c>
      <c r="G12" s="72"/>
      <c r="H12" s="73">
        <v>14.75</v>
      </c>
      <c r="I12" s="112" t="s">
        <v>414</v>
      </c>
      <c r="J12" s="112"/>
      <c r="K12" s="72" t="s">
        <v>413</v>
      </c>
    </row>
    <row r="13" spans="1:11" x14ac:dyDescent="0.2">
      <c r="A13" s="914"/>
      <c r="B13" s="915" t="s">
        <v>73</v>
      </c>
      <c r="C13" s="915"/>
      <c r="D13" s="917" t="s">
        <v>17</v>
      </c>
      <c r="E13" s="71" t="s">
        <v>202</v>
      </c>
      <c r="F13" s="72"/>
      <c r="G13" s="72"/>
      <c r="H13" s="73"/>
      <c r="I13" s="72"/>
      <c r="J13" s="72"/>
      <c r="K13" s="72"/>
    </row>
    <row r="14" spans="1:11" x14ac:dyDescent="0.2">
      <c r="A14" s="914"/>
      <c r="B14" s="915"/>
      <c r="C14" s="915"/>
      <c r="D14" s="918"/>
      <c r="E14" s="71" t="s">
        <v>203</v>
      </c>
      <c r="F14" s="72"/>
      <c r="G14" s="72"/>
      <c r="H14" s="73"/>
      <c r="I14" s="72"/>
      <c r="J14" s="909" t="s">
        <v>415</v>
      </c>
      <c r="K14" s="910"/>
    </row>
    <row r="15" spans="1:11" x14ac:dyDescent="0.2">
      <c r="A15" s="914"/>
      <c r="B15" s="915" t="s">
        <v>314</v>
      </c>
      <c r="C15" s="915"/>
      <c r="D15" s="917" t="s">
        <v>19</v>
      </c>
      <c r="E15" s="71" t="s">
        <v>202</v>
      </c>
      <c r="F15" s="72">
        <v>1</v>
      </c>
      <c r="G15" s="72"/>
      <c r="H15" s="73">
        <v>0.2</v>
      </c>
      <c r="I15" s="73">
        <v>4.24</v>
      </c>
      <c r="J15" s="111">
        <v>0</v>
      </c>
      <c r="K15" s="72" t="s">
        <v>385</v>
      </c>
    </row>
    <row r="16" spans="1:11" x14ac:dyDescent="0.2">
      <c r="A16" s="914"/>
      <c r="B16" s="915"/>
      <c r="C16" s="915"/>
      <c r="D16" s="918"/>
      <c r="E16" s="71" t="s">
        <v>203</v>
      </c>
      <c r="F16" s="72"/>
      <c r="G16" s="72"/>
      <c r="H16" s="73"/>
      <c r="I16" s="73"/>
      <c r="J16" s="111"/>
      <c r="K16" s="72"/>
    </row>
    <row r="17" spans="1:11" x14ac:dyDescent="0.2">
      <c r="A17" s="914"/>
      <c r="B17" s="931" t="s">
        <v>0</v>
      </c>
      <c r="C17" s="932"/>
      <c r="D17" s="933"/>
      <c r="E17" s="392" t="s">
        <v>202</v>
      </c>
      <c r="F17" s="393">
        <f>F7+F9+F11+F13+F15</f>
        <v>4</v>
      </c>
      <c r="G17" s="393">
        <f t="shared" ref="G17:J17" si="0">G7+G9+G11+G13+G15</f>
        <v>0</v>
      </c>
      <c r="H17" s="394">
        <f t="shared" si="0"/>
        <v>40.290000000000006</v>
      </c>
      <c r="I17" s="394">
        <f t="shared" si="0"/>
        <v>4484.8289999999997</v>
      </c>
      <c r="J17" s="395">
        <f t="shared" si="0"/>
        <v>8848.146999999999</v>
      </c>
      <c r="K17" s="903"/>
    </row>
    <row r="18" spans="1:11" x14ac:dyDescent="0.2">
      <c r="A18" s="914"/>
      <c r="B18" s="934"/>
      <c r="C18" s="935"/>
      <c r="D18" s="936"/>
      <c r="E18" s="392" t="s">
        <v>203</v>
      </c>
      <c r="F18" s="393">
        <f>F8+F10+F12+F14+F16</f>
        <v>7</v>
      </c>
      <c r="G18" s="393">
        <f t="shared" ref="G18:I18" si="1">G8+G10+G12+G14+G16</f>
        <v>0</v>
      </c>
      <c r="H18" s="394">
        <f t="shared" si="1"/>
        <v>59.5</v>
      </c>
      <c r="I18" s="394">
        <f t="shared" si="1"/>
        <v>9.9715199999999999</v>
      </c>
      <c r="J18" s="395">
        <f>J8+J10+J12+J16</f>
        <v>0</v>
      </c>
      <c r="K18" s="904"/>
    </row>
    <row r="19" spans="1:11" ht="16.5" customHeight="1" x14ac:dyDescent="0.2">
      <c r="A19" s="937" t="s">
        <v>420</v>
      </c>
      <c r="B19" s="915" t="s">
        <v>213</v>
      </c>
      <c r="C19" s="915"/>
      <c r="D19" s="917" t="s">
        <v>16</v>
      </c>
      <c r="E19" s="74" t="s">
        <v>202</v>
      </c>
      <c r="F19" s="72">
        <v>2</v>
      </c>
      <c r="G19" s="72"/>
      <c r="H19" s="73">
        <v>0.48</v>
      </c>
      <c r="I19" s="387">
        <v>15</v>
      </c>
      <c r="J19" s="387">
        <v>4</v>
      </c>
      <c r="K19" s="72" t="s">
        <v>385</v>
      </c>
    </row>
    <row r="20" spans="1:11" ht="15" customHeight="1" x14ac:dyDescent="0.2">
      <c r="A20" s="938"/>
      <c r="B20" s="915"/>
      <c r="C20" s="915"/>
      <c r="D20" s="918"/>
      <c r="E20" s="74" t="s">
        <v>203</v>
      </c>
      <c r="F20" s="113"/>
      <c r="G20" s="72"/>
      <c r="H20" s="73"/>
      <c r="I20" s="387"/>
      <c r="J20" s="387"/>
      <c r="K20" s="72"/>
    </row>
    <row r="21" spans="1:11" x14ac:dyDescent="0.2">
      <c r="A21" s="913" t="s">
        <v>209</v>
      </c>
      <c r="B21" s="915" t="s">
        <v>210</v>
      </c>
      <c r="C21" s="915"/>
      <c r="D21" s="917" t="s">
        <v>16</v>
      </c>
      <c r="E21" s="71" t="s">
        <v>202</v>
      </c>
      <c r="F21" s="72"/>
      <c r="G21" s="72">
        <v>4</v>
      </c>
      <c r="H21" s="73">
        <v>15.61</v>
      </c>
      <c r="I21" s="387">
        <v>1173</v>
      </c>
      <c r="J21" s="387">
        <v>322</v>
      </c>
      <c r="K21" s="72" t="s">
        <v>385</v>
      </c>
    </row>
    <row r="22" spans="1:11" x14ac:dyDescent="0.2">
      <c r="A22" s="914"/>
      <c r="B22" s="915"/>
      <c r="C22" s="915"/>
      <c r="D22" s="918"/>
      <c r="E22" s="71" t="s">
        <v>203</v>
      </c>
      <c r="F22" s="72"/>
      <c r="G22" s="72"/>
      <c r="H22" s="73"/>
      <c r="I22" s="387"/>
      <c r="J22" s="387"/>
      <c r="K22" s="72"/>
    </row>
    <row r="23" spans="1:11" ht="14.25" customHeight="1" x14ac:dyDescent="0.2">
      <c r="A23" s="914"/>
      <c r="B23" s="915" t="s">
        <v>211</v>
      </c>
      <c r="C23" s="915"/>
      <c r="D23" s="917" t="s">
        <v>16</v>
      </c>
      <c r="E23" s="71" t="s">
        <v>202</v>
      </c>
      <c r="F23" s="72">
        <v>8</v>
      </c>
      <c r="G23" s="72">
        <v>4</v>
      </c>
      <c r="H23" s="73">
        <v>44.26</v>
      </c>
      <c r="I23" s="387">
        <v>2508</v>
      </c>
      <c r="J23" s="387">
        <v>981</v>
      </c>
      <c r="K23" s="72" t="s">
        <v>385</v>
      </c>
    </row>
    <row r="24" spans="1:11" x14ac:dyDescent="0.2">
      <c r="A24" s="914"/>
      <c r="B24" s="915"/>
      <c r="C24" s="915"/>
      <c r="D24" s="918"/>
      <c r="E24" s="71" t="s">
        <v>203</v>
      </c>
      <c r="F24" s="72"/>
      <c r="G24" s="72"/>
      <c r="H24" s="73"/>
      <c r="I24" s="387"/>
      <c r="J24" s="387"/>
      <c r="K24" s="72"/>
    </row>
    <row r="25" spans="1:11" ht="14.25" customHeight="1" x14ac:dyDescent="0.2">
      <c r="A25" s="914"/>
      <c r="B25" s="931" t="s">
        <v>0</v>
      </c>
      <c r="C25" s="932"/>
      <c r="D25" s="933"/>
      <c r="E25" s="392" t="s">
        <v>202</v>
      </c>
      <c r="F25" s="393">
        <f>F19+F21+F23</f>
        <v>10</v>
      </c>
      <c r="G25" s="393">
        <f>G19+G21+G23</f>
        <v>8</v>
      </c>
      <c r="H25" s="394">
        <f>H19+H21+H23</f>
        <v>60.349999999999994</v>
      </c>
      <c r="I25" s="394">
        <f>I19+I21+I23</f>
        <v>3696</v>
      </c>
      <c r="J25" s="395">
        <f>J19+J21+J23</f>
        <v>1307</v>
      </c>
      <c r="K25" s="903"/>
    </row>
    <row r="26" spans="1:11" x14ac:dyDescent="0.2">
      <c r="A26" s="914"/>
      <c r="B26" s="934"/>
      <c r="C26" s="935"/>
      <c r="D26" s="936"/>
      <c r="E26" s="392" t="s">
        <v>203</v>
      </c>
      <c r="F26" s="393">
        <f>F22+F24</f>
        <v>0</v>
      </c>
      <c r="G26" s="393">
        <f t="shared" ref="G26:J26" si="2">G22+G24</f>
        <v>0</v>
      </c>
      <c r="H26" s="394">
        <f t="shared" si="2"/>
        <v>0</v>
      </c>
      <c r="I26" s="394">
        <f t="shared" si="2"/>
        <v>0</v>
      </c>
      <c r="J26" s="395">
        <f t="shared" si="2"/>
        <v>0</v>
      </c>
      <c r="K26" s="904"/>
    </row>
    <row r="27" spans="1:11" ht="14.25" customHeight="1" x14ac:dyDescent="0.2">
      <c r="A27" s="913" t="s">
        <v>212</v>
      </c>
      <c r="B27" s="939" t="s">
        <v>458</v>
      </c>
      <c r="C27" s="939"/>
      <c r="D27" s="916" t="s">
        <v>18</v>
      </c>
      <c r="E27" s="71" t="s">
        <v>202</v>
      </c>
      <c r="F27" s="72"/>
      <c r="G27" s="72"/>
      <c r="H27" s="73"/>
      <c r="I27" s="72"/>
      <c r="J27" s="72"/>
      <c r="K27" s="72"/>
    </row>
    <row r="28" spans="1:11" x14ac:dyDescent="0.2">
      <c r="A28" s="913"/>
      <c r="B28" s="939"/>
      <c r="C28" s="939"/>
      <c r="D28" s="916"/>
      <c r="E28" s="71" t="s">
        <v>203</v>
      </c>
      <c r="F28" s="72">
        <v>1</v>
      </c>
      <c r="G28" s="72"/>
      <c r="H28" s="387">
        <v>29</v>
      </c>
      <c r="I28" s="387">
        <v>0</v>
      </c>
      <c r="J28" s="387">
        <v>3933</v>
      </c>
      <c r="K28" s="387" t="s">
        <v>385</v>
      </c>
    </row>
    <row r="29" spans="1:11" ht="14.25" customHeight="1" x14ac:dyDescent="0.2">
      <c r="A29" s="913"/>
      <c r="B29" s="939" t="s">
        <v>368</v>
      </c>
      <c r="C29" s="939"/>
      <c r="D29" s="916" t="s">
        <v>18</v>
      </c>
      <c r="E29" s="71" t="s">
        <v>202</v>
      </c>
      <c r="F29" s="72">
        <v>1</v>
      </c>
      <c r="G29" s="72"/>
      <c r="H29" s="387">
        <v>1.2</v>
      </c>
      <c r="I29" s="387">
        <v>9.5299999999999994</v>
      </c>
      <c r="J29" s="387"/>
      <c r="K29" s="387" t="s">
        <v>385</v>
      </c>
    </row>
    <row r="30" spans="1:11" s="75" customFormat="1" x14ac:dyDescent="0.2">
      <c r="A30" s="913"/>
      <c r="B30" s="939"/>
      <c r="C30" s="939"/>
      <c r="D30" s="916"/>
      <c r="E30" s="71" t="s">
        <v>203</v>
      </c>
      <c r="F30" s="72"/>
      <c r="G30" s="72"/>
      <c r="H30" s="387"/>
      <c r="I30" s="387"/>
      <c r="J30" s="387"/>
      <c r="K30" s="387"/>
    </row>
    <row r="31" spans="1:11" ht="14.25" customHeight="1" x14ac:dyDescent="0.2">
      <c r="A31" s="913"/>
      <c r="B31" s="939" t="s">
        <v>459</v>
      </c>
      <c r="C31" s="939"/>
      <c r="D31" s="916" t="s">
        <v>18</v>
      </c>
      <c r="E31" s="71" t="s">
        <v>202</v>
      </c>
      <c r="F31" s="72">
        <v>1</v>
      </c>
      <c r="G31" s="72"/>
      <c r="H31" s="387">
        <v>0.02</v>
      </c>
      <c r="I31" s="387">
        <v>2</v>
      </c>
      <c r="J31" s="387">
        <v>2</v>
      </c>
      <c r="K31" s="387" t="s">
        <v>385</v>
      </c>
    </row>
    <row r="32" spans="1:11" ht="14.25" customHeight="1" x14ac:dyDescent="0.2">
      <c r="A32" s="913"/>
      <c r="B32" s="939"/>
      <c r="C32" s="939"/>
      <c r="D32" s="916"/>
      <c r="E32" s="71" t="s">
        <v>203</v>
      </c>
      <c r="F32" s="72"/>
      <c r="G32" s="72"/>
      <c r="H32" s="387"/>
      <c r="I32" s="387"/>
      <c r="J32" s="387"/>
      <c r="K32" s="387"/>
    </row>
    <row r="33" spans="1:11" ht="14.25" customHeight="1" x14ac:dyDescent="0.2">
      <c r="A33" s="913"/>
      <c r="B33" s="939" t="s">
        <v>369</v>
      </c>
      <c r="C33" s="939"/>
      <c r="D33" s="916" t="s">
        <v>18</v>
      </c>
      <c r="E33" s="71" t="s">
        <v>202</v>
      </c>
      <c r="F33" s="72"/>
      <c r="G33" s="72"/>
      <c r="H33" s="387"/>
      <c r="I33" s="387"/>
      <c r="J33" s="387"/>
      <c r="K33" s="387"/>
    </row>
    <row r="34" spans="1:11" x14ac:dyDescent="0.2">
      <c r="A34" s="913"/>
      <c r="B34" s="939"/>
      <c r="C34" s="939"/>
      <c r="D34" s="916"/>
      <c r="E34" s="71" t="s">
        <v>203</v>
      </c>
      <c r="F34" s="72">
        <v>2</v>
      </c>
      <c r="G34" s="72"/>
      <c r="H34" s="387">
        <v>1.21</v>
      </c>
      <c r="I34" s="387">
        <v>36.75</v>
      </c>
      <c r="J34" s="387"/>
      <c r="K34" s="387" t="s">
        <v>385</v>
      </c>
    </row>
    <row r="35" spans="1:11" x14ac:dyDescent="0.2">
      <c r="A35" s="913"/>
      <c r="B35" s="939" t="s">
        <v>370</v>
      </c>
      <c r="C35" s="939"/>
      <c r="D35" s="916" t="s">
        <v>18</v>
      </c>
      <c r="E35" s="71" t="s">
        <v>202</v>
      </c>
      <c r="F35" s="72">
        <v>1</v>
      </c>
      <c r="G35" s="72"/>
      <c r="H35" s="387">
        <v>2</v>
      </c>
      <c r="I35" s="387">
        <v>214.8</v>
      </c>
      <c r="J35" s="387">
        <v>169.6</v>
      </c>
      <c r="K35" s="387" t="s">
        <v>385</v>
      </c>
    </row>
    <row r="36" spans="1:11" x14ac:dyDescent="0.2">
      <c r="A36" s="913"/>
      <c r="B36" s="939"/>
      <c r="C36" s="939"/>
      <c r="D36" s="916"/>
      <c r="E36" s="71" t="s">
        <v>203</v>
      </c>
      <c r="F36" s="72"/>
      <c r="G36" s="72"/>
      <c r="H36" s="387"/>
      <c r="I36" s="387"/>
      <c r="J36" s="387"/>
      <c r="K36" s="387"/>
    </row>
    <row r="37" spans="1:11" ht="12.75" customHeight="1" x14ac:dyDescent="0.2">
      <c r="A37" s="913"/>
      <c r="B37" s="939" t="s">
        <v>460</v>
      </c>
      <c r="C37" s="939"/>
      <c r="D37" s="916" t="s">
        <v>18</v>
      </c>
      <c r="E37" s="71" t="s">
        <v>202</v>
      </c>
      <c r="F37" s="72">
        <v>1</v>
      </c>
      <c r="G37" s="72"/>
      <c r="H37" s="387">
        <v>1</v>
      </c>
      <c r="I37" s="387">
        <v>162.15</v>
      </c>
      <c r="J37" s="387">
        <v>35.700000000000003</v>
      </c>
      <c r="K37" s="387" t="s">
        <v>385</v>
      </c>
    </row>
    <row r="38" spans="1:11" x14ac:dyDescent="0.2">
      <c r="A38" s="913"/>
      <c r="B38" s="939"/>
      <c r="C38" s="939"/>
      <c r="D38" s="916"/>
      <c r="E38" s="71" t="s">
        <v>203</v>
      </c>
      <c r="F38" s="72"/>
      <c r="G38" s="72"/>
      <c r="H38" s="387"/>
      <c r="I38" s="387"/>
      <c r="J38" s="387"/>
      <c r="K38" s="387"/>
    </row>
    <row r="39" spans="1:11" ht="12.75" customHeight="1" x14ac:dyDescent="0.2">
      <c r="A39" s="913"/>
      <c r="B39" s="939" t="s">
        <v>461</v>
      </c>
      <c r="C39" s="939"/>
      <c r="D39" s="916" t="s">
        <v>18</v>
      </c>
      <c r="E39" s="71" t="s">
        <v>202</v>
      </c>
      <c r="F39" s="72"/>
      <c r="G39" s="72"/>
      <c r="H39" s="387"/>
      <c r="I39" s="387"/>
      <c r="J39" s="387"/>
      <c r="K39" s="387"/>
    </row>
    <row r="40" spans="1:11" x14ac:dyDescent="0.2">
      <c r="A40" s="913"/>
      <c r="B40" s="939"/>
      <c r="C40" s="939"/>
      <c r="D40" s="916"/>
      <c r="E40" s="71" t="s">
        <v>203</v>
      </c>
      <c r="F40" s="72">
        <v>1</v>
      </c>
      <c r="G40" s="72"/>
      <c r="H40" s="387">
        <v>0.15</v>
      </c>
      <c r="I40" s="387">
        <v>6</v>
      </c>
      <c r="J40" s="911" t="s">
        <v>418</v>
      </c>
      <c r="K40" s="912"/>
    </row>
    <row r="41" spans="1:11" ht="12.75" customHeight="1" x14ac:dyDescent="0.2">
      <c r="A41" s="913"/>
      <c r="B41" s="939" t="s">
        <v>495</v>
      </c>
      <c r="C41" s="939"/>
      <c r="D41" s="916" t="s">
        <v>18</v>
      </c>
      <c r="E41" s="71" t="s">
        <v>202</v>
      </c>
      <c r="F41" s="72">
        <v>1</v>
      </c>
      <c r="G41" s="72"/>
      <c r="H41" s="387">
        <v>0.5</v>
      </c>
      <c r="I41" s="387">
        <v>0.5</v>
      </c>
      <c r="J41" s="387">
        <v>0</v>
      </c>
      <c r="K41" s="387" t="s">
        <v>385</v>
      </c>
    </row>
    <row r="42" spans="1:11" x14ac:dyDescent="0.2">
      <c r="A42" s="913"/>
      <c r="B42" s="939"/>
      <c r="C42" s="939"/>
      <c r="D42" s="916"/>
      <c r="E42" s="71" t="s">
        <v>203</v>
      </c>
      <c r="F42" s="72"/>
      <c r="G42" s="72"/>
      <c r="H42" s="387"/>
      <c r="I42" s="387"/>
      <c r="J42" s="387"/>
      <c r="K42" s="387"/>
    </row>
    <row r="43" spans="1:11" ht="15" customHeight="1" x14ac:dyDescent="0.2">
      <c r="A43" s="913"/>
      <c r="B43" s="939" t="s">
        <v>462</v>
      </c>
      <c r="C43" s="939"/>
      <c r="D43" s="916" t="s">
        <v>18</v>
      </c>
      <c r="E43" s="71" t="s">
        <v>202</v>
      </c>
      <c r="F43" s="72"/>
      <c r="G43" s="72"/>
      <c r="H43" s="387">
        <v>0.8</v>
      </c>
      <c r="I43" s="387">
        <v>26</v>
      </c>
      <c r="J43" s="387"/>
      <c r="K43" s="387" t="s">
        <v>385</v>
      </c>
    </row>
    <row r="44" spans="1:11" ht="14.25" customHeight="1" x14ac:dyDescent="0.2">
      <c r="A44" s="913"/>
      <c r="B44" s="939"/>
      <c r="C44" s="939"/>
      <c r="D44" s="916"/>
      <c r="E44" s="71" t="s">
        <v>203</v>
      </c>
      <c r="F44" s="72"/>
      <c r="G44" s="72"/>
      <c r="H44" s="387"/>
      <c r="I44" s="387"/>
      <c r="J44" s="387"/>
      <c r="K44" s="387"/>
    </row>
    <row r="45" spans="1:11" ht="12.6" customHeight="1" x14ac:dyDescent="0.2">
      <c r="A45" s="913"/>
      <c r="B45" s="939" t="s">
        <v>371</v>
      </c>
      <c r="C45" s="939"/>
      <c r="D45" s="916" t="s">
        <v>18</v>
      </c>
      <c r="E45" s="71" t="s">
        <v>202</v>
      </c>
      <c r="F45" s="72">
        <v>1</v>
      </c>
      <c r="G45" s="72"/>
      <c r="H45" s="387">
        <v>0.8</v>
      </c>
      <c r="I45" s="387">
        <v>11</v>
      </c>
      <c r="J45" s="387">
        <v>24</v>
      </c>
      <c r="K45" s="387" t="s">
        <v>385</v>
      </c>
    </row>
    <row r="46" spans="1:11" ht="12.6" customHeight="1" x14ac:dyDescent="0.2">
      <c r="A46" s="913"/>
      <c r="B46" s="939"/>
      <c r="C46" s="939"/>
      <c r="D46" s="916"/>
      <c r="E46" s="71" t="s">
        <v>203</v>
      </c>
      <c r="F46" s="72"/>
      <c r="G46" s="72"/>
      <c r="H46" s="387"/>
      <c r="I46" s="387"/>
      <c r="J46" s="387"/>
      <c r="K46" s="387"/>
    </row>
    <row r="47" spans="1:11" ht="12.75" customHeight="1" x14ac:dyDescent="0.2">
      <c r="A47" s="913"/>
      <c r="B47" s="939" t="s">
        <v>389</v>
      </c>
      <c r="C47" s="939"/>
      <c r="D47" s="916" t="s">
        <v>18</v>
      </c>
      <c r="E47" s="71" t="s">
        <v>202</v>
      </c>
      <c r="F47" s="72">
        <v>1</v>
      </c>
      <c r="G47" s="72"/>
      <c r="H47" s="387">
        <v>80</v>
      </c>
      <c r="I47" s="387">
        <v>50</v>
      </c>
      <c r="J47" s="387">
        <v>30</v>
      </c>
      <c r="K47" s="387" t="s">
        <v>385</v>
      </c>
    </row>
    <row r="48" spans="1:11" x14ac:dyDescent="0.2">
      <c r="A48" s="913"/>
      <c r="B48" s="939"/>
      <c r="C48" s="939"/>
      <c r="D48" s="916"/>
      <c r="E48" s="71" t="s">
        <v>203</v>
      </c>
      <c r="F48" s="72"/>
      <c r="G48" s="72"/>
      <c r="H48" s="387"/>
      <c r="I48" s="387"/>
      <c r="J48" s="387"/>
      <c r="K48" s="387"/>
    </row>
    <row r="49" spans="1:11" ht="12.75" customHeight="1" x14ac:dyDescent="0.2">
      <c r="A49" s="913"/>
      <c r="B49" s="939" t="s">
        <v>496</v>
      </c>
      <c r="C49" s="939"/>
      <c r="D49" s="916" t="s">
        <v>18</v>
      </c>
      <c r="E49" s="71" t="s">
        <v>202</v>
      </c>
      <c r="F49" s="72">
        <v>1</v>
      </c>
      <c r="G49" s="72"/>
      <c r="H49" s="387"/>
      <c r="I49" s="387">
        <v>0</v>
      </c>
      <c r="J49" s="387">
        <v>12</v>
      </c>
      <c r="K49" s="387" t="s">
        <v>385</v>
      </c>
    </row>
    <row r="50" spans="1:11" ht="12" customHeight="1" x14ac:dyDescent="0.2">
      <c r="A50" s="913"/>
      <c r="B50" s="939"/>
      <c r="C50" s="939"/>
      <c r="D50" s="916"/>
      <c r="E50" s="71" t="s">
        <v>203</v>
      </c>
      <c r="F50" s="72"/>
      <c r="G50" s="72"/>
      <c r="H50" s="387"/>
      <c r="I50" s="387"/>
      <c r="J50" s="387"/>
      <c r="K50" s="387"/>
    </row>
    <row r="51" spans="1:11" ht="12.75" customHeight="1" x14ac:dyDescent="0.2">
      <c r="A51" s="913"/>
      <c r="B51" s="940" t="s">
        <v>388</v>
      </c>
      <c r="C51" s="940"/>
      <c r="D51" s="916" t="s">
        <v>17</v>
      </c>
      <c r="E51" s="79" t="s">
        <v>202</v>
      </c>
      <c r="F51" s="72">
        <v>1</v>
      </c>
      <c r="G51" s="72"/>
      <c r="H51" s="387">
        <v>0.04</v>
      </c>
      <c r="I51" s="387"/>
      <c r="J51" s="387">
        <v>1.4</v>
      </c>
      <c r="K51" s="387" t="s">
        <v>385</v>
      </c>
    </row>
    <row r="52" spans="1:11" ht="12" customHeight="1" x14ac:dyDescent="0.2">
      <c r="A52" s="913"/>
      <c r="B52" s="940"/>
      <c r="C52" s="940"/>
      <c r="D52" s="916"/>
      <c r="E52" s="79" t="s">
        <v>203</v>
      </c>
      <c r="F52" s="72"/>
      <c r="G52" s="72"/>
      <c r="H52" s="387"/>
      <c r="I52" s="387"/>
      <c r="J52" s="387"/>
      <c r="K52" s="387"/>
    </row>
    <row r="53" spans="1:11" ht="12.75" customHeight="1" x14ac:dyDescent="0.2">
      <c r="A53" s="913"/>
      <c r="B53" s="940" t="s">
        <v>387</v>
      </c>
      <c r="C53" s="940"/>
      <c r="D53" s="916" t="s">
        <v>17</v>
      </c>
      <c r="E53" s="79" t="s">
        <v>202</v>
      </c>
      <c r="F53" s="72">
        <v>1</v>
      </c>
      <c r="G53" s="72"/>
      <c r="H53" s="387">
        <v>0.15</v>
      </c>
      <c r="I53" s="387">
        <v>2.6</v>
      </c>
      <c r="J53" s="387">
        <v>1.4</v>
      </c>
      <c r="K53" s="387" t="s">
        <v>385</v>
      </c>
    </row>
    <row r="54" spans="1:11" ht="12.75" customHeight="1" x14ac:dyDescent="0.2">
      <c r="A54" s="913"/>
      <c r="B54" s="940"/>
      <c r="C54" s="940"/>
      <c r="D54" s="916"/>
      <c r="E54" s="79" t="s">
        <v>203</v>
      </c>
      <c r="F54" s="72"/>
      <c r="G54" s="72"/>
      <c r="H54" s="387"/>
      <c r="I54" s="387"/>
      <c r="J54" s="387"/>
      <c r="K54" s="387"/>
    </row>
    <row r="55" spans="1:11" ht="12" customHeight="1" x14ac:dyDescent="0.2">
      <c r="A55" s="913"/>
      <c r="B55" s="940" t="s">
        <v>355</v>
      </c>
      <c r="C55" s="940"/>
      <c r="D55" s="916" t="s">
        <v>17</v>
      </c>
      <c r="E55" s="79" t="s">
        <v>202</v>
      </c>
      <c r="F55" s="72">
        <v>1</v>
      </c>
      <c r="G55" s="72"/>
      <c r="H55" s="387">
        <v>1</v>
      </c>
      <c r="I55" s="387">
        <v>60</v>
      </c>
      <c r="J55" s="387">
        <v>40</v>
      </c>
      <c r="K55" s="387" t="s">
        <v>385</v>
      </c>
    </row>
    <row r="56" spans="1:11" ht="12.6" customHeight="1" x14ac:dyDescent="0.2">
      <c r="A56" s="913"/>
      <c r="B56" s="940"/>
      <c r="C56" s="940"/>
      <c r="D56" s="916"/>
      <c r="E56" s="79" t="s">
        <v>203</v>
      </c>
      <c r="F56" s="72"/>
      <c r="G56" s="72"/>
      <c r="H56" s="387"/>
      <c r="I56" s="387"/>
      <c r="J56" s="387"/>
      <c r="K56" s="387"/>
    </row>
    <row r="57" spans="1:11" ht="12.75" customHeight="1" x14ac:dyDescent="0.2">
      <c r="A57" s="913"/>
      <c r="B57" s="940" t="s">
        <v>482</v>
      </c>
      <c r="C57" s="940"/>
      <c r="D57" s="916" t="s">
        <v>17</v>
      </c>
      <c r="E57" s="79" t="s">
        <v>202</v>
      </c>
      <c r="F57" s="72">
        <v>1</v>
      </c>
      <c r="G57" s="72"/>
      <c r="H57" s="387">
        <v>0.08</v>
      </c>
      <c r="I57" s="387">
        <v>1</v>
      </c>
      <c r="J57" s="387">
        <v>1</v>
      </c>
      <c r="K57" s="387" t="s">
        <v>385</v>
      </c>
    </row>
    <row r="58" spans="1:11" x14ac:dyDescent="0.2">
      <c r="A58" s="913"/>
      <c r="B58" s="940"/>
      <c r="C58" s="940"/>
      <c r="D58" s="916"/>
      <c r="E58" s="79" t="s">
        <v>203</v>
      </c>
      <c r="F58" s="72"/>
      <c r="G58" s="72"/>
      <c r="H58" s="387"/>
      <c r="I58" s="387"/>
      <c r="J58" s="387"/>
      <c r="K58" s="387"/>
    </row>
    <row r="59" spans="1:11" ht="12.75" customHeight="1" x14ac:dyDescent="0.2">
      <c r="A59" s="913"/>
      <c r="B59" s="940" t="s">
        <v>356</v>
      </c>
      <c r="C59" s="940"/>
      <c r="D59" s="916" t="s">
        <v>17</v>
      </c>
      <c r="E59" s="79" t="s">
        <v>202</v>
      </c>
      <c r="F59" s="72"/>
      <c r="G59" s="72"/>
      <c r="H59" s="387"/>
      <c r="I59" s="387"/>
      <c r="J59" s="387"/>
      <c r="K59" s="387" t="s">
        <v>416</v>
      </c>
    </row>
    <row r="60" spans="1:11" x14ac:dyDescent="0.2">
      <c r="A60" s="913"/>
      <c r="B60" s="940"/>
      <c r="C60" s="940"/>
      <c r="D60" s="916"/>
      <c r="E60" s="79" t="s">
        <v>203</v>
      </c>
      <c r="F60" s="72"/>
      <c r="G60" s="72"/>
      <c r="H60" s="387"/>
      <c r="I60" s="387"/>
      <c r="J60" s="387"/>
      <c r="K60" s="387"/>
    </row>
    <row r="61" spans="1:11" x14ac:dyDescent="0.2">
      <c r="A61" s="913"/>
      <c r="B61" s="940" t="s">
        <v>357</v>
      </c>
      <c r="C61" s="940"/>
      <c r="D61" s="916" t="s">
        <v>17</v>
      </c>
      <c r="E61" s="79" t="s">
        <v>202</v>
      </c>
      <c r="F61" s="72"/>
      <c r="G61" s="72"/>
      <c r="H61" s="387"/>
      <c r="I61" s="387"/>
      <c r="J61" s="387"/>
      <c r="K61" s="387"/>
    </row>
    <row r="62" spans="1:11" x14ac:dyDescent="0.2">
      <c r="A62" s="913"/>
      <c r="B62" s="940"/>
      <c r="C62" s="940"/>
      <c r="D62" s="916"/>
      <c r="E62" s="79" t="s">
        <v>203</v>
      </c>
      <c r="F62" s="72"/>
      <c r="G62" s="72"/>
      <c r="H62" s="387"/>
      <c r="I62" s="387"/>
      <c r="J62" s="911" t="s">
        <v>418</v>
      </c>
      <c r="K62" s="912"/>
    </row>
    <row r="63" spans="1:11" x14ac:dyDescent="0.2">
      <c r="A63" s="913"/>
      <c r="B63" s="940" t="s">
        <v>417</v>
      </c>
      <c r="C63" s="940"/>
      <c r="D63" s="916" t="s">
        <v>17</v>
      </c>
      <c r="E63" s="79" t="s">
        <v>202</v>
      </c>
      <c r="F63" s="72">
        <v>1</v>
      </c>
      <c r="G63" s="72"/>
      <c r="H63" s="387">
        <v>1.5</v>
      </c>
      <c r="I63" s="387">
        <v>141</v>
      </c>
      <c r="J63" s="387">
        <v>207</v>
      </c>
      <c r="K63" s="387" t="s">
        <v>385</v>
      </c>
    </row>
    <row r="64" spans="1:11" ht="12.75" customHeight="1" x14ac:dyDescent="0.2">
      <c r="A64" s="913"/>
      <c r="B64" s="940"/>
      <c r="C64" s="940"/>
      <c r="D64" s="916"/>
      <c r="E64" s="79" t="s">
        <v>203</v>
      </c>
      <c r="F64" s="72"/>
      <c r="G64" s="72"/>
      <c r="H64" s="387"/>
      <c r="I64" s="387"/>
      <c r="J64" s="387"/>
      <c r="K64" s="387"/>
    </row>
    <row r="65" spans="1:18" s="75" customFormat="1" x14ac:dyDescent="0.2">
      <c r="A65" s="913"/>
      <c r="B65" s="940" t="s">
        <v>386</v>
      </c>
      <c r="C65" s="940"/>
      <c r="D65" s="916" t="s">
        <v>17</v>
      </c>
      <c r="E65" s="79" t="s">
        <v>202</v>
      </c>
      <c r="F65" s="72">
        <v>1</v>
      </c>
      <c r="G65" s="72"/>
      <c r="H65" s="387">
        <v>0.9</v>
      </c>
      <c r="I65" s="387">
        <v>3</v>
      </c>
      <c r="J65" s="387">
        <v>3.4</v>
      </c>
      <c r="K65" s="387" t="s">
        <v>385</v>
      </c>
    </row>
    <row r="66" spans="1:18" s="75" customFormat="1" x14ac:dyDescent="0.2">
      <c r="A66" s="913"/>
      <c r="B66" s="940"/>
      <c r="C66" s="940"/>
      <c r="D66" s="916"/>
      <c r="E66" s="79" t="s">
        <v>203</v>
      </c>
      <c r="F66" s="72"/>
      <c r="G66" s="72"/>
      <c r="H66" s="387"/>
      <c r="I66" s="387"/>
      <c r="J66" s="387"/>
      <c r="K66" s="387"/>
    </row>
    <row r="67" spans="1:18" s="75" customFormat="1" ht="18.75" customHeight="1" x14ac:dyDescent="0.2">
      <c r="A67" s="942" t="s">
        <v>326</v>
      </c>
      <c r="B67" s="942"/>
      <c r="C67" s="942"/>
      <c r="D67" s="942"/>
      <c r="E67" s="942"/>
      <c r="F67" s="114"/>
      <c r="G67" s="114"/>
      <c r="H67" s="388"/>
      <c r="I67" s="388"/>
      <c r="J67" s="388"/>
      <c r="K67" s="388"/>
    </row>
    <row r="68" spans="1:18" s="75" customFormat="1" ht="15.75" customHeight="1" x14ac:dyDescent="0.2">
      <c r="A68" s="942" t="s">
        <v>483</v>
      </c>
      <c r="B68" s="942"/>
      <c r="C68" s="942"/>
      <c r="D68" s="942"/>
      <c r="E68" s="942"/>
      <c r="F68" s="942"/>
      <c r="G68" s="942"/>
      <c r="H68" s="942"/>
      <c r="I68" s="388"/>
      <c r="J68" s="388"/>
      <c r="K68" s="388"/>
    </row>
    <row r="69" spans="1:18" s="75" customFormat="1" x14ac:dyDescent="0.2">
      <c r="A69" s="122"/>
      <c r="B69" s="122"/>
      <c r="C69" s="122"/>
      <c r="D69" s="122"/>
      <c r="E69" s="122"/>
      <c r="F69" s="114"/>
      <c r="G69" s="114"/>
      <c r="H69" s="388"/>
      <c r="I69" s="388"/>
      <c r="J69" s="901" t="s">
        <v>321</v>
      </c>
      <c r="K69" s="901"/>
      <c r="L69" s="132"/>
      <c r="M69" s="132"/>
      <c r="N69" s="132"/>
      <c r="O69" s="132"/>
      <c r="P69" s="132"/>
      <c r="Q69" s="132"/>
      <c r="R69" s="132"/>
    </row>
    <row r="70" spans="1:18" s="75" customFormat="1" x14ac:dyDescent="0.2">
      <c r="A70" s="952" t="s">
        <v>366</v>
      </c>
      <c r="B70" s="952"/>
      <c r="C70" s="952"/>
      <c r="D70" s="952"/>
      <c r="E70" s="952"/>
      <c r="F70" s="952"/>
      <c r="G70" s="105"/>
      <c r="H70" s="76"/>
      <c r="I70" s="76"/>
      <c r="J70" s="76"/>
      <c r="K70" s="76"/>
    </row>
    <row r="71" spans="1:18" s="75" customFormat="1" ht="9.75" customHeight="1" x14ac:dyDescent="0.2">
      <c r="A71" s="77"/>
      <c r="B71" s="78"/>
      <c r="H71" s="389"/>
      <c r="I71" s="389"/>
      <c r="J71" s="389"/>
      <c r="K71" s="389"/>
    </row>
    <row r="72" spans="1:18" s="75" customFormat="1" ht="12.75" customHeight="1" x14ac:dyDescent="0.2">
      <c r="A72" s="913" t="s">
        <v>367</v>
      </c>
      <c r="B72" s="940" t="s">
        <v>358</v>
      </c>
      <c r="C72" s="940"/>
      <c r="D72" s="916" t="s">
        <v>17</v>
      </c>
      <c r="E72" s="79" t="s">
        <v>202</v>
      </c>
      <c r="F72" s="72"/>
      <c r="G72" s="72">
        <v>1</v>
      </c>
      <c r="H72" s="387">
        <v>0.18</v>
      </c>
      <c r="I72" s="387"/>
      <c r="J72" s="387">
        <v>8</v>
      </c>
      <c r="K72" s="387" t="s">
        <v>385</v>
      </c>
    </row>
    <row r="73" spans="1:18" s="75" customFormat="1" x14ac:dyDescent="0.2">
      <c r="A73" s="913"/>
      <c r="B73" s="940"/>
      <c r="C73" s="940"/>
      <c r="D73" s="916"/>
      <c r="E73" s="79" t="s">
        <v>203</v>
      </c>
      <c r="F73" s="72"/>
      <c r="G73" s="72"/>
      <c r="H73" s="387"/>
      <c r="I73" s="387"/>
      <c r="J73" s="387"/>
      <c r="K73" s="387"/>
    </row>
    <row r="74" spans="1:18" s="75" customFormat="1" x14ac:dyDescent="0.2">
      <c r="A74" s="913"/>
      <c r="B74" s="941" t="s">
        <v>359</v>
      </c>
      <c r="C74" s="941"/>
      <c r="D74" s="916" t="s">
        <v>17</v>
      </c>
      <c r="E74" s="79" t="s">
        <v>202</v>
      </c>
      <c r="F74" s="72">
        <v>1</v>
      </c>
      <c r="G74" s="72"/>
      <c r="H74" s="387">
        <v>3.45</v>
      </c>
      <c r="I74" s="387">
        <v>155</v>
      </c>
      <c r="J74" s="387">
        <v>69</v>
      </c>
      <c r="K74" s="387" t="s">
        <v>385</v>
      </c>
    </row>
    <row r="75" spans="1:18" s="75" customFormat="1" x14ac:dyDescent="0.2">
      <c r="A75" s="913"/>
      <c r="B75" s="941"/>
      <c r="C75" s="941"/>
      <c r="D75" s="916"/>
      <c r="E75" s="79" t="s">
        <v>203</v>
      </c>
      <c r="F75" s="72"/>
      <c r="G75" s="72"/>
      <c r="H75" s="387"/>
      <c r="I75" s="387"/>
      <c r="J75" s="387"/>
      <c r="K75" s="387"/>
    </row>
    <row r="76" spans="1:18" s="75" customFormat="1" x14ac:dyDescent="0.2">
      <c r="A76" s="913"/>
      <c r="B76" s="941" t="s">
        <v>360</v>
      </c>
      <c r="C76" s="941"/>
      <c r="D76" s="916" t="s">
        <v>17</v>
      </c>
      <c r="E76" s="79" t="s">
        <v>202</v>
      </c>
      <c r="F76" s="72">
        <v>1</v>
      </c>
      <c r="G76" s="72"/>
      <c r="H76" s="387">
        <v>1</v>
      </c>
      <c r="I76" s="387">
        <v>8</v>
      </c>
      <c r="J76" s="387">
        <v>14</v>
      </c>
      <c r="K76" s="387" t="s">
        <v>385</v>
      </c>
    </row>
    <row r="77" spans="1:18" s="75" customFormat="1" x14ac:dyDescent="0.2">
      <c r="A77" s="913"/>
      <c r="B77" s="941"/>
      <c r="C77" s="941"/>
      <c r="D77" s="916"/>
      <c r="E77" s="79" t="s">
        <v>203</v>
      </c>
      <c r="F77" s="72"/>
      <c r="G77" s="72"/>
      <c r="H77" s="387"/>
      <c r="I77" s="387"/>
      <c r="J77" s="387"/>
      <c r="K77" s="387"/>
    </row>
    <row r="78" spans="1:18" s="75" customFormat="1" x14ac:dyDescent="0.2">
      <c r="A78" s="913"/>
      <c r="B78" s="941" t="s">
        <v>361</v>
      </c>
      <c r="C78" s="941"/>
      <c r="D78" s="916" t="s">
        <v>17</v>
      </c>
      <c r="E78" s="79" t="s">
        <v>202</v>
      </c>
      <c r="F78" s="72"/>
      <c r="G78" s="72">
        <v>1</v>
      </c>
      <c r="H78" s="387">
        <v>2.4</v>
      </c>
      <c r="I78" s="387">
        <v>36</v>
      </c>
      <c r="J78" s="387">
        <v>4</v>
      </c>
      <c r="K78" s="387" t="s">
        <v>385</v>
      </c>
    </row>
    <row r="79" spans="1:18" s="75" customFormat="1" x14ac:dyDescent="0.2">
      <c r="A79" s="913"/>
      <c r="B79" s="941"/>
      <c r="C79" s="941"/>
      <c r="D79" s="916"/>
      <c r="E79" s="79" t="s">
        <v>203</v>
      </c>
      <c r="F79" s="72"/>
      <c r="G79" s="72"/>
      <c r="H79" s="387"/>
      <c r="I79" s="387"/>
      <c r="J79" s="387"/>
      <c r="K79" s="387"/>
    </row>
    <row r="80" spans="1:18" s="75" customFormat="1" x14ac:dyDescent="0.2">
      <c r="A80" s="913"/>
      <c r="B80" s="941" t="s">
        <v>463</v>
      </c>
      <c r="C80" s="941"/>
      <c r="D80" s="916" t="s">
        <v>17</v>
      </c>
      <c r="E80" s="79" t="s">
        <v>202</v>
      </c>
      <c r="F80" s="72"/>
      <c r="G80" s="72">
        <v>1</v>
      </c>
      <c r="H80" s="387">
        <v>0.1</v>
      </c>
      <c r="I80" s="387">
        <v>4.5</v>
      </c>
      <c r="J80" s="387">
        <v>2</v>
      </c>
      <c r="K80" s="387" t="s">
        <v>385</v>
      </c>
    </row>
    <row r="81" spans="1:11" s="75" customFormat="1" x14ac:dyDescent="0.2">
      <c r="A81" s="913"/>
      <c r="B81" s="941"/>
      <c r="C81" s="941"/>
      <c r="D81" s="916"/>
      <c r="E81" s="79" t="s">
        <v>203</v>
      </c>
      <c r="F81" s="72"/>
      <c r="G81" s="72"/>
      <c r="H81" s="387"/>
      <c r="I81" s="387"/>
      <c r="J81" s="387"/>
      <c r="K81" s="387"/>
    </row>
    <row r="82" spans="1:11" s="75" customFormat="1" x14ac:dyDescent="0.2">
      <c r="A82" s="913"/>
      <c r="B82" s="941" t="s">
        <v>464</v>
      </c>
      <c r="C82" s="941"/>
      <c r="D82" s="916" t="s">
        <v>17</v>
      </c>
      <c r="E82" s="79" t="s">
        <v>202</v>
      </c>
      <c r="F82" s="72"/>
      <c r="G82" s="72"/>
      <c r="H82" s="387"/>
      <c r="I82" s="387"/>
      <c r="J82" s="387"/>
      <c r="K82" s="387"/>
    </row>
    <row r="83" spans="1:11" s="75" customFormat="1" x14ac:dyDescent="0.2">
      <c r="A83" s="913"/>
      <c r="B83" s="941"/>
      <c r="C83" s="941"/>
      <c r="D83" s="916"/>
      <c r="E83" s="79" t="s">
        <v>203</v>
      </c>
      <c r="F83" s="72">
        <v>1</v>
      </c>
      <c r="G83" s="72"/>
      <c r="H83" s="387">
        <v>0.05</v>
      </c>
      <c r="I83" s="387"/>
      <c r="J83" s="387">
        <v>2</v>
      </c>
      <c r="K83" s="387" t="s">
        <v>385</v>
      </c>
    </row>
    <row r="84" spans="1:11" s="75" customFormat="1" x14ac:dyDescent="0.2">
      <c r="A84" s="913"/>
      <c r="B84" s="941" t="s">
        <v>474</v>
      </c>
      <c r="C84" s="941"/>
      <c r="D84" s="916" t="s">
        <v>17</v>
      </c>
      <c r="E84" s="79" t="s">
        <v>202</v>
      </c>
      <c r="F84" s="72"/>
      <c r="G84" s="72">
        <v>1</v>
      </c>
      <c r="H84" s="387">
        <v>1.5</v>
      </c>
      <c r="I84" s="387">
        <v>43.6</v>
      </c>
      <c r="J84" s="387">
        <v>1200</v>
      </c>
      <c r="K84" s="387" t="s">
        <v>385</v>
      </c>
    </row>
    <row r="85" spans="1:11" s="75" customFormat="1" x14ac:dyDescent="0.2">
      <c r="A85" s="913"/>
      <c r="B85" s="941"/>
      <c r="C85" s="941"/>
      <c r="D85" s="916"/>
      <c r="E85" s="79" t="s">
        <v>203</v>
      </c>
      <c r="F85" s="72"/>
      <c r="G85" s="72"/>
      <c r="H85" s="387"/>
      <c r="I85" s="387"/>
      <c r="J85" s="387"/>
      <c r="K85" s="387"/>
    </row>
    <row r="86" spans="1:11" s="75" customFormat="1" x14ac:dyDescent="0.2">
      <c r="A86" s="913"/>
      <c r="B86" s="941" t="s">
        <v>476</v>
      </c>
      <c r="C86" s="941"/>
      <c r="D86" s="916" t="s">
        <v>17</v>
      </c>
      <c r="E86" s="79" t="s">
        <v>202</v>
      </c>
      <c r="F86" s="72"/>
      <c r="G86" s="72">
        <v>1</v>
      </c>
      <c r="H86" s="387">
        <v>0.75</v>
      </c>
      <c r="I86" s="387">
        <v>54</v>
      </c>
      <c r="J86" s="387">
        <v>21.2</v>
      </c>
      <c r="K86" s="387" t="s">
        <v>385</v>
      </c>
    </row>
    <row r="87" spans="1:11" s="75" customFormat="1" x14ac:dyDescent="0.2">
      <c r="A87" s="913"/>
      <c r="B87" s="941"/>
      <c r="C87" s="941"/>
      <c r="D87" s="916"/>
      <c r="E87" s="79" t="s">
        <v>203</v>
      </c>
      <c r="F87" s="72"/>
      <c r="G87" s="72"/>
      <c r="H87" s="387"/>
      <c r="I87" s="387"/>
      <c r="J87" s="387"/>
      <c r="K87" s="387"/>
    </row>
    <row r="88" spans="1:11" s="75" customFormat="1" x14ac:dyDescent="0.2">
      <c r="A88" s="913"/>
      <c r="B88" s="941" t="s">
        <v>484</v>
      </c>
      <c r="C88" s="941"/>
      <c r="D88" s="916" t="s">
        <v>17</v>
      </c>
      <c r="E88" s="79" t="s">
        <v>202</v>
      </c>
      <c r="F88" s="72"/>
      <c r="G88" s="72"/>
      <c r="H88" s="387"/>
      <c r="I88" s="387"/>
      <c r="J88" s="387"/>
      <c r="K88" s="387"/>
    </row>
    <row r="89" spans="1:11" s="75" customFormat="1" x14ac:dyDescent="0.2">
      <c r="A89" s="913"/>
      <c r="B89" s="941"/>
      <c r="C89" s="941"/>
      <c r="D89" s="916"/>
      <c r="E89" s="79" t="s">
        <v>203</v>
      </c>
      <c r="F89" s="72"/>
      <c r="G89" s="72">
        <v>1</v>
      </c>
      <c r="H89" s="387">
        <v>0.1</v>
      </c>
      <c r="I89" s="387"/>
      <c r="J89" s="387">
        <v>1</v>
      </c>
      <c r="K89" s="387" t="s">
        <v>385</v>
      </c>
    </row>
    <row r="90" spans="1:11" s="75" customFormat="1" x14ac:dyDescent="0.2">
      <c r="A90" s="913"/>
      <c r="B90" s="941" t="s">
        <v>465</v>
      </c>
      <c r="C90" s="941"/>
      <c r="D90" s="916" t="s">
        <v>17</v>
      </c>
      <c r="E90" s="79" t="s">
        <v>202</v>
      </c>
      <c r="F90" s="72"/>
      <c r="G90" s="72">
        <v>1</v>
      </c>
      <c r="H90" s="387">
        <v>0.4</v>
      </c>
      <c r="I90" s="387"/>
      <c r="J90" s="387">
        <v>20</v>
      </c>
      <c r="K90" s="387" t="s">
        <v>385</v>
      </c>
    </row>
    <row r="91" spans="1:11" s="75" customFormat="1" x14ac:dyDescent="0.2">
      <c r="A91" s="913"/>
      <c r="B91" s="941"/>
      <c r="C91" s="941"/>
      <c r="D91" s="916"/>
      <c r="E91" s="79" t="s">
        <v>203</v>
      </c>
      <c r="F91" s="72"/>
      <c r="G91" s="72"/>
      <c r="H91" s="387"/>
      <c r="I91" s="387"/>
      <c r="J91" s="387"/>
      <c r="K91" s="387"/>
    </row>
    <row r="92" spans="1:11" s="75" customFormat="1" x14ac:dyDescent="0.2">
      <c r="A92" s="913"/>
      <c r="B92" s="945" t="s">
        <v>473</v>
      </c>
      <c r="C92" s="945"/>
      <c r="D92" s="916" t="s">
        <v>17</v>
      </c>
      <c r="E92" s="391" t="s">
        <v>202</v>
      </c>
      <c r="F92" s="72">
        <v>1</v>
      </c>
      <c r="G92" s="72"/>
      <c r="H92" s="387">
        <v>0.6</v>
      </c>
      <c r="I92" s="387">
        <v>63</v>
      </c>
      <c r="J92" s="387">
        <v>35</v>
      </c>
      <c r="K92" s="387" t="s">
        <v>385</v>
      </c>
    </row>
    <row r="93" spans="1:11" s="75" customFormat="1" x14ac:dyDescent="0.2">
      <c r="A93" s="913"/>
      <c r="B93" s="945"/>
      <c r="C93" s="945"/>
      <c r="D93" s="916"/>
      <c r="E93" s="391" t="s">
        <v>203</v>
      </c>
      <c r="F93" s="72"/>
      <c r="G93" s="72"/>
      <c r="H93" s="387"/>
      <c r="I93" s="387"/>
      <c r="J93" s="387"/>
      <c r="K93" s="387"/>
    </row>
    <row r="94" spans="1:11" s="75" customFormat="1" x14ac:dyDescent="0.2">
      <c r="A94" s="913"/>
      <c r="B94" s="945"/>
      <c r="C94" s="945"/>
      <c r="D94" s="916"/>
      <c r="E94" s="391" t="s">
        <v>202</v>
      </c>
      <c r="F94" s="72"/>
      <c r="G94" s="72">
        <v>1</v>
      </c>
      <c r="H94" s="387">
        <v>1</v>
      </c>
      <c r="I94" s="387">
        <v>176</v>
      </c>
      <c r="J94" s="387"/>
      <c r="K94" s="387" t="s">
        <v>385</v>
      </c>
    </row>
    <row r="95" spans="1:11" s="75" customFormat="1" x14ac:dyDescent="0.2">
      <c r="A95" s="913"/>
      <c r="B95" s="945"/>
      <c r="C95" s="945"/>
      <c r="D95" s="916"/>
      <c r="E95" s="391" t="s">
        <v>203</v>
      </c>
      <c r="F95" s="72"/>
      <c r="G95" s="72"/>
      <c r="H95" s="387"/>
      <c r="I95" s="387"/>
      <c r="J95" s="387"/>
      <c r="K95" s="387"/>
    </row>
    <row r="96" spans="1:11" s="75" customFormat="1" x14ac:dyDescent="0.2">
      <c r="A96" s="913"/>
      <c r="B96" s="941" t="s">
        <v>472</v>
      </c>
      <c r="C96" s="941"/>
      <c r="D96" s="916" t="s">
        <v>17</v>
      </c>
      <c r="E96" s="79" t="s">
        <v>202</v>
      </c>
      <c r="F96" s="72"/>
      <c r="G96" s="72"/>
      <c r="H96" s="387"/>
      <c r="I96" s="387"/>
      <c r="J96" s="387"/>
      <c r="K96" s="387"/>
    </row>
    <row r="97" spans="1:11" s="75" customFormat="1" x14ac:dyDescent="0.2">
      <c r="A97" s="913"/>
      <c r="B97" s="941"/>
      <c r="C97" s="941"/>
      <c r="D97" s="916"/>
      <c r="E97" s="79" t="s">
        <v>203</v>
      </c>
      <c r="F97" s="72"/>
      <c r="G97" s="72">
        <v>1</v>
      </c>
      <c r="H97" s="387">
        <v>0.5</v>
      </c>
      <c r="I97" s="387">
        <v>23</v>
      </c>
      <c r="J97" s="387"/>
      <c r="K97" s="387" t="s">
        <v>385</v>
      </c>
    </row>
    <row r="98" spans="1:11" s="75" customFormat="1" x14ac:dyDescent="0.2">
      <c r="A98" s="913"/>
      <c r="B98" s="941" t="s">
        <v>466</v>
      </c>
      <c r="C98" s="944"/>
      <c r="D98" s="916" t="s">
        <v>17</v>
      </c>
      <c r="E98" s="79" t="s">
        <v>202</v>
      </c>
      <c r="F98" s="72"/>
      <c r="G98" s="72"/>
      <c r="H98" s="387"/>
      <c r="I98" s="387"/>
      <c r="J98" s="387"/>
      <c r="K98" s="387"/>
    </row>
    <row r="99" spans="1:11" s="75" customFormat="1" x14ac:dyDescent="0.2">
      <c r="A99" s="913"/>
      <c r="B99" s="944"/>
      <c r="C99" s="944"/>
      <c r="D99" s="916"/>
      <c r="E99" s="79" t="s">
        <v>203</v>
      </c>
      <c r="F99" s="72">
        <v>1</v>
      </c>
      <c r="G99" s="72"/>
      <c r="H99" s="387">
        <v>0.16</v>
      </c>
      <c r="I99" s="387"/>
      <c r="J99" s="387">
        <v>3</v>
      </c>
      <c r="K99" s="387" t="s">
        <v>385</v>
      </c>
    </row>
    <row r="100" spans="1:11" s="75" customFormat="1" x14ac:dyDescent="0.2">
      <c r="A100" s="913"/>
      <c r="B100" s="941" t="s">
        <v>467</v>
      </c>
      <c r="C100" s="943"/>
      <c r="D100" s="916" t="s">
        <v>17</v>
      </c>
      <c r="E100" s="79" t="s">
        <v>202</v>
      </c>
      <c r="F100" s="72"/>
      <c r="G100" s="72">
        <v>1</v>
      </c>
      <c r="H100" s="387">
        <v>0.16</v>
      </c>
      <c r="I100" s="387">
        <v>0.1</v>
      </c>
      <c r="J100" s="387">
        <v>1.5</v>
      </c>
      <c r="K100" s="387" t="s">
        <v>385</v>
      </c>
    </row>
    <row r="101" spans="1:11" s="75" customFormat="1" x14ac:dyDescent="0.2">
      <c r="A101" s="913"/>
      <c r="B101" s="943"/>
      <c r="C101" s="943"/>
      <c r="D101" s="916"/>
      <c r="E101" s="79" t="s">
        <v>203</v>
      </c>
      <c r="F101" s="72"/>
      <c r="G101" s="72"/>
      <c r="H101" s="387"/>
      <c r="I101" s="387"/>
      <c r="J101" s="387"/>
      <c r="K101" s="387"/>
    </row>
    <row r="102" spans="1:11" s="75" customFormat="1" ht="21" customHeight="1" x14ac:dyDescent="0.2">
      <c r="A102" s="913"/>
      <c r="B102" s="941" t="s">
        <v>485</v>
      </c>
      <c r="C102" s="943"/>
      <c r="D102" s="916" t="s">
        <v>17</v>
      </c>
      <c r="E102" s="79" t="s">
        <v>202</v>
      </c>
      <c r="F102" s="72"/>
      <c r="G102" s="72"/>
      <c r="H102" s="387"/>
      <c r="I102" s="387"/>
      <c r="J102" s="387"/>
      <c r="K102" s="387"/>
    </row>
    <row r="103" spans="1:11" s="75" customFormat="1" ht="19.5" customHeight="1" x14ac:dyDescent="0.2">
      <c r="A103" s="913"/>
      <c r="B103" s="943"/>
      <c r="C103" s="943"/>
      <c r="D103" s="916"/>
      <c r="E103" s="79" t="s">
        <v>203</v>
      </c>
      <c r="F103" s="72">
        <v>1</v>
      </c>
      <c r="G103" s="72"/>
      <c r="H103" s="387">
        <v>0.14000000000000001</v>
      </c>
      <c r="I103" s="387">
        <v>14.1</v>
      </c>
      <c r="J103" s="387"/>
      <c r="K103" s="387" t="s">
        <v>385</v>
      </c>
    </row>
    <row r="104" spans="1:11" s="75" customFormat="1" ht="19.5" customHeight="1" x14ac:dyDescent="0.2">
      <c r="A104" s="913"/>
      <c r="B104" s="946" t="s">
        <v>486</v>
      </c>
      <c r="C104" s="947"/>
      <c r="D104" s="917" t="s">
        <v>17</v>
      </c>
      <c r="E104" s="79" t="s">
        <v>202</v>
      </c>
      <c r="F104" s="72">
        <v>1</v>
      </c>
      <c r="G104" s="72"/>
      <c r="H104" s="387">
        <v>1.7</v>
      </c>
      <c r="I104" s="387">
        <v>2.7</v>
      </c>
      <c r="J104" s="387">
        <v>56.5</v>
      </c>
      <c r="K104" s="387" t="s">
        <v>385</v>
      </c>
    </row>
    <row r="105" spans="1:11" s="75" customFormat="1" ht="19.5" customHeight="1" x14ac:dyDescent="0.2">
      <c r="A105" s="913"/>
      <c r="B105" s="948"/>
      <c r="C105" s="949"/>
      <c r="D105" s="918"/>
      <c r="E105" s="79" t="s">
        <v>203</v>
      </c>
      <c r="F105" s="72"/>
      <c r="G105" s="72"/>
      <c r="H105" s="387"/>
      <c r="I105" s="387"/>
      <c r="J105" s="387"/>
      <c r="K105" s="387"/>
    </row>
    <row r="106" spans="1:11" s="75" customFormat="1" x14ac:dyDescent="0.2">
      <c r="A106" s="913"/>
      <c r="B106" s="941" t="s">
        <v>471</v>
      </c>
      <c r="C106" s="941"/>
      <c r="D106" s="916" t="s">
        <v>17</v>
      </c>
      <c r="E106" s="79" t="s">
        <v>202</v>
      </c>
      <c r="F106" s="72">
        <v>1</v>
      </c>
      <c r="G106" s="72"/>
      <c r="H106" s="387">
        <v>0.75</v>
      </c>
      <c r="I106" s="387"/>
      <c r="J106" s="387">
        <v>45</v>
      </c>
      <c r="K106" s="387" t="s">
        <v>385</v>
      </c>
    </row>
    <row r="107" spans="1:11" s="75" customFormat="1" x14ac:dyDescent="0.2">
      <c r="A107" s="913"/>
      <c r="B107" s="941"/>
      <c r="C107" s="941"/>
      <c r="D107" s="916"/>
      <c r="E107" s="79" t="s">
        <v>203</v>
      </c>
      <c r="F107" s="72"/>
      <c r="G107" s="72"/>
      <c r="H107" s="387"/>
      <c r="I107" s="387"/>
      <c r="J107" s="387"/>
      <c r="K107" s="387"/>
    </row>
    <row r="108" spans="1:11" s="75" customFormat="1" x14ac:dyDescent="0.2">
      <c r="A108" s="913"/>
      <c r="B108" s="941" t="s">
        <v>468</v>
      </c>
      <c r="C108" s="941"/>
      <c r="D108" s="916" t="s">
        <v>17</v>
      </c>
      <c r="E108" s="79" t="s">
        <v>202</v>
      </c>
      <c r="F108" s="72"/>
      <c r="G108" s="72">
        <v>1</v>
      </c>
      <c r="H108" s="387">
        <v>4.9000000000000004</v>
      </c>
      <c r="I108" s="387">
        <v>299</v>
      </c>
      <c r="J108" s="387">
        <v>71</v>
      </c>
      <c r="K108" s="387" t="s">
        <v>385</v>
      </c>
    </row>
    <row r="109" spans="1:11" s="75" customFormat="1" x14ac:dyDescent="0.2">
      <c r="A109" s="913"/>
      <c r="B109" s="941"/>
      <c r="C109" s="941"/>
      <c r="D109" s="916"/>
      <c r="E109" s="79" t="s">
        <v>203</v>
      </c>
      <c r="F109" s="72"/>
      <c r="G109" s="72"/>
      <c r="H109" s="387"/>
      <c r="I109" s="387"/>
      <c r="J109" s="387"/>
      <c r="K109" s="387"/>
    </row>
    <row r="110" spans="1:11" s="75" customFormat="1" x14ac:dyDescent="0.2">
      <c r="A110" s="913"/>
      <c r="B110" s="940" t="s">
        <v>362</v>
      </c>
      <c r="C110" s="940"/>
      <c r="D110" s="916" t="s">
        <v>17</v>
      </c>
      <c r="E110" s="79" t="s">
        <v>202</v>
      </c>
      <c r="F110" s="72">
        <v>1</v>
      </c>
      <c r="G110" s="72"/>
      <c r="H110" s="387">
        <v>0.18</v>
      </c>
      <c r="I110" s="387">
        <v>5</v>
      </c>
      <c r="J110" s="387">
        <v>8</v>
      </c>
      <c r="K110" s="387" t="s">
        <v>385</v>
      </c>
    </row>
    <row r="111" spans="1:11" s="75" customFormat="1" x14ac:dyDescent="0.2">
      <c r="A111" s="913"/>
      <c r="B111" s="940"/>
      <c r="C111" s="940"/>
      <c r="D111" s="916"/>
      <c r="E111" s="79" t="s">
        <v>203</v>
      </c>
      <c r="F111" s="72"/>
      <c r="G111" s="72"/>
      <c r="H111" s="387"/>
      <c r="I111" s="387"/>
      <c r="J111" s="387"/>
      <c r="K111" s="387"/>
    </row>
    <row r="112" spans="1:11" s="75" customFormat="1" x14ac:dyDescent="0.2">
      <c r="A112" s="913"/>
      <c r="B112" s="940" t="s">
        <v>363</v>
      </c>
      <c r="C112" s="940"/>
      <c r="D112" s="916" t="s">
        <v>17</v>
      </c>
      <c r="E112" s="79" t="s">
        <v>202</v>
      </c>
      <c r="F112" s="72">
        <v>1</v>
      </c>
      <c r="G112" s="72"/>
      <c r="H112" s="387">
        <v>0.3</v>
      </c>
      <c r="I112" s="387">
        <v>30</v>
      </c>
      <c r="J112" s="387">
        <v>30</v>
      </c>
      <c r="K112" s="387" t="s">
        <v>385</v>
      </c>
    </row>
    <row r="113" spans="1:11" s="75" customFormat="1" x14ac:dyDescent="0.2">
      <c r="A113" s="913"/>
      <c r="B113" s="940"/>
      <c r="C113" s="940"/>
      <c r="D113" s="916"/>
      <c r="E113" s="79" t="s">
        <v>203</v>
      </c>
      <c r="F113" s="72"/>
      <c r="G113" s="72"/>
      <c r="H113" s="387"/>
      <c r="I113" s="387"/>
      <c r="J113" s="387"/>
      <c r="K113" s="387"/>
    </row>
    <row r="114" spans="1:11" s="75" customFormat="1" x14ac:dyDescent="0.2">
      <c r="A114" s="913"/>
      <c r="B114" s="940" t="s">
        <v>487</v>
      </c>
      <c r="C114" s="940"/>
      <c r="D114" s="916" t="s">
        <v>17</v>
      </c>
      <c r="E114" s="79" t="s">
        <v>202</v>
      </c>
      <c r="F114" s="72">
        <v>1</v>
      </c>
      <c r="G114" s="72"/>
      <c r="H114" s="387">
        <v>0.16</v>
      </c>
      <c r="I114" s="387"/>
      <c r="J114" s="387">
        <v>8</v>
      </c>
      <c r="K114" s="387" t="s">
        <v>385</v>
      </c>
    </row>
    <row r="115" spans="1:11" s="75" customFormat="1" x14ac:dyDescent="0.2">
      <c r="A115" s="913"/>
      <c r="B115" s="940"/>
      <c r="C115" s="940"/>
      <c r="D115" s="916"/>
      <c r="E115" s="79" t="s">
        <v>203</v>
      </c>
      <c r="F115" s="72"/>
      <c r="G115" s="72"/>
      <c r="H115" s="387"/>
      <c r="I115" s="387"/>
      <c r="J115" s="387"/>
      <c r="K115" s="387"/>
    </row>
    <row r="116" spans="1:11" s="75" customFormat="1" x14ac:dyDescent="0.2">
      <c r="A116" s="913"/>
      <c r="B116" s="941" t="s">
        <v>364</v>
      </c>
      <c r="C116" s="941"/>
      <c r="D116" s="916" t="s">
        <v>17</v>
      </c>
      <c r="E116" s="79" t="s">
        <v>202</v>
      </c>
      <c r="F116" s="72"/>
      <c r="G116" s="72"/>
      <c r="H116" s="387"/>
      <c r="I116" s="387"/>
      <c r="J116" s="387"/>
      <c r="K116" s="387" t="s">
        <v>416</v>
      </c>
    </row>
    <row r="117" spans="1:11" s="75" customFormat="1" x14ac:dyDescent="0.2">
      <c r="A117" s="913"/>
      <c r="B117" s="941"/>
      <c r="C117" s="941"/>
      <c r="D117" s="916"/>
      <c r="E117" s="79" t="s">
        <v>203</v>
      </c>
      <c r="F117" s="72"/>
      <c r="G117" s="72"/>
      <c r="H117" s="387"/>
      <c r="I117" s="387"/>
      <c r="J117" s="387"/>
      <c r="K117" s="387"/>
    </row>
    <row r="118" spans="1:11" s="75" customFormat="1" x14ac:dyDescent="0.2">
      <c r="A118" s="913"/>
      <c r="B118" s="941" t="s">
        <v>470</v>
      </c>
      <c r="C118" s="941"/>
      <c r="D118" s="916" t="s">
        <v>17</v>
      </c>
      <c r="E118" s="79" t="s">
        <v>202</v>
      </c>
      <c r="F118" s="72">
        <v>1</v>
      </c>
      <c r="G118" s="72"/>
      <c r="H118" s="387">
        <v>2.1</v>
      </c>
      <c r="I118" s="387">
        <v>88</v>
      </c>
      <c r="J118" s="387">
        <v>22</v>
      </c>
      <c r="K118" s="387" t="s">
        <v>385</v>
      </c>
    </row>
    <row r="119" spans="1:11" s="75" customFormat="1" x14ac:dyDescent="0.2">
      <c r="A119" s="913"/>
      <c r="B119" s="941"/>
      <c r="C119" s="941"/>
      <c r="D119" s="916"/>
      <c r="E119" s="79" t="s">
        <v>203</v>
      </c>
      <c r="F119" s="72"/>
      <c r="G119" s="72"/>
      <c r="H119" s="387"/>
      <c r="I119" s="387"/>
      <c r="J119" s="387"/>
      <c r="K119" s="387"/>
    </row>
    <row r="120" spans="1:11" s="75" customFormat="1" x14ac:dyDescent="0.2">
      <c r="A120" s="913"/>
      <c r="B120" s="941" t="s">
        <v>488</v>
      </c>
      <c r="C120" s="941"/>
      <c r="D120" s="917" t="s">
        <v>17</v>
      </c>
      <c r="E120" s="79" t="s">
        <v>202</v>
      </c>
      <c r="F120" s="72">
        <v>1</v>
      </c>
      <c r="G120" s="72"/>
      <c r="H120" s="387">
        <v>0.9</v>
      </c>
      <c r="I120" s="387">
        <v>30.8</v>
      </c>
      <c r="J120" s="387">
        <v>23.9</v>
      </c>
      <c r="K120" s="387" t="s">
        <v>385</v>
      </c>
    </row>
    <row r="121" spans="1:11" s="75" customFormat="1" x14ac:dyDescent="0.2">
      <c r="A121" s="913"/>
      <c r="B121" s="941"/>
      <c r="C121" s="941"/>
      <c r="D121" s="918"/>
      <c r="E121" s="79" t="s">
        <v>203</v>
      </c>
      <c r="F121" s="72"/>
      <c r="G121" s="72"/>
      <c r="H121" s="387"/>
      <c r="I121" s="387"/>
      <c r="J121" s="387"/>
      <c r="K121" s="387"/>
    </row>
    <row r="122" spans="1:11" x14ac:dyDescent="0.2">
      <c r="A122" s="913"/>
      <c r="B122" s="915" t="s">
        <v>343</v>
      </c>
      <c r="C122" s="953"/>
      <c r="D122" s="916" t="s">
        <v>15</v>
      </c>
      <c r="E122" s="71" t="s">
        <v>202</v>
      </c>
      <c r="F122" s="80"/>
      <c r="G122" s="80"/>
      <c r="H122" s="390"/>
      <c r="I122" s="390"/>
      <c r="J122" s="390"/>
      <c r="K122" s="390"/>
    </row>
    <row r="123" spans="1:11" x14ac:dyDescent="0.2">
      <c r="A123" s="913"/>
      <c r="B123" s="953"/>
      <c r="C123" s="953"/>
      <c r="D123" s="916"/>
      <c r="E123" s="71" t="s">
        <v>203</v>
      </c>
      <c r="F123" s="80"/>
      <c r="G123" s="80"/>
      <c r="H123" s="390"/>
      <c r="I123" s="390"/>
      <c r="J123" s="390"/>
      <c r="K123" s="390"/>
    </row>
    <row r="124" spans="1:11" ht="12.75" customHeight="1" x14ac:dyDescent="0.2">
      <c r="A124" s="913"/>
      <c r="B124" s="954" t="s">
        <v>344</v>
      </c>
      <c r="C124" s="955"/>
      <c r="D124" s="916" t="s">
        <v>15</v>
      </c>
      <c r="E124" s="71" t="s">
        <v>202</v>
      </c>
      <c r="F124" s="80"/>
      <c r="G124" s="80"/>
      <c r="H124" s="390"/>
      <c r="I124" s="390"/>
      <c r="J124" s="390"/>
      <c r="K124" s="390"/>
    </row>
    <row r="125" spans="1:11" x14ac:dyDescent="0.2">
      <c r="A125" s="913"/>
      <c r="B125" s="956"/>
      <c r="C125" s="957"/>
      <c r="D125" s="916"/>
      <c r="E125" s="71" t="s">
        <v>203</v>
      </c>
      <c r="F125" s="80"/>
      <c r="G125" s="80"/>
      <c r="H125" s="390"/>
      <c r="I125" s="390"/>
      <c r="J125" s="390"/>
      <c r="K125" s="390"/>
    </row>
    <row r="126" spans="1:11" ht="12.75" customHeight="1" x14ac:dyDescent="0.2">
      <c r="A126" s="913"/>
      <c r="B126" s="915" t="s">
        <v>469</v>
      </c>
      <c r="C126" s="915"/>
      <c r="D126" s="916" t="s">
        <v>15</v>
      </c>
      <c r="E126" s="71" t="s">
        <v>202</v>
      </c>
      <c r="F126" s="80">
        <v>1</v>
      </c>
      <c r="G126" s="80"/>
      <c r="H126" s="390"/>
      <c r="I126" s="390"/>
      <c r="J126" s="390"/>
      <c r="K126" s="390" t="s">
        <v>385</v>
      </c>
    </row>
    <row r="127" spans="1:11" ht="12.75" customHeight="1" x14ac:dyDescent="0.2">
      <c r="A127" s="913"/>
      <c r="B127" s="915"/>
      <c r="C127" s="915"/>
      <c r="D127" s="916"/>
      <c r="E127" s="71" t="s">
        <v>203</v>
      </c>
      <c r="F127" s="80"/>
      <c r="G127" s="80"/>
      <c r="H127" s="390"/>
      <c r="I127" s="390"/>
      <c r="J127" s="390"/>
      <c r="K127" s="390"/>
    </row>
    <row r="128" spans="1:11" x14ac:dyDescent="0.2">
      <c r="A128" s="913"/>
      <c r="B128" s="915" t="s">
        <v>379</v>
      </c>
      <c r="C128" s="915"/>
      <c r="D128" s="916" t="s">
        <v>15</v>
      </c>
      <c r="E128" s="71" t="s">
        <v>202</v>
      </c>
      <c r="F128" s="116"/>
      <c r="G128" s="116"/>
      <c r="H128" s="135"/>
      <c r="I128" s="135"/>
      <c r="J128" s="135"/>
      <c r="K128" s="135"/>
    </row>
    <row r="129" spans="1:19" ht="12.75" customHeight="1" x14ac:dyDescent="0.2">
      <c r="A129" s="913"/>
      <c r="B129" s="915"/>
      <c r="C129" s="915"/>
      <c r="D129" s="916"/>
      <c r="E129" s="71" t="s">
        <v>203</v>
      </c>
      <c r="F129" s="80">
        <v>1</v>
      </c>
      <c r="G129" s="80"/>
      <c r="H129" s="390"/>
      <c r="I129" s="390"/>
      <c r="J129" s="390">
        <v>8</v>
      </c>
      <c r="K129" s="390" t="s">
        <v>385</v>
      </c>
    </row>
    <row r="130" spans="1:19" s="75" customFormat="1" ht="12" customHeight="1" x14ac:dyDescent="0.2">
      <c r="A130" s="913"/>
      <c r="B130" s="915" t="s">
        <v>380</v>
      </c>
      <c r="C130" s="915"/>
      <c r="D130" s="916" t="s">
        <v>15</v>
      </c>
      <c r="E130" s="71" t="s">
        <v>202</v>
      </c>
      <c r="F130" s="80"/>
      <c r="G130" s="80"/>
      <c r="H130" s="390"/>
      <c r="I130" s="390"/>
      <c r="J130" s="390"/>
      <c r="K130" s="390"/>
    </row>
    <row r="131" spans="1:19" s="75" customFormat="1" x14ac:dyDescent="0.2">
      <c r="A131" s="913"/>
      <c r="B131" s="915"/>
      <c r="C131" s="915"/>
      <c r="D131" s="916"/>
      <c r="E131" s="71" t="s">
        <v>203</v>
      </c>
      <c r="F131" s="80">
        <v>1</v>
      </c>
      <c r="G131" s="80"/>
      <c r="H131" s="390"/>
      <c r="I131" s="390"/>
      <c r="J131" s="390">
        <v>8</v>
      </c>
      <c r="K131" s="390"/>
    </row>
    <row r="132" spans="1:19" ht="12.75" customHeight="1" x14ac:dyDescent="0.2">
      <c r="A132" s="913"/>
      <c r="B132" s="915" t="s">
        <v>381</v>
      </c>
      <c r="C132" s="915"/>
      <c r="D132" s="916" t="s">
        <v>15</v>
      </c>
      <c r="E132" s="71" t="s">
        <v>202</v>
      </c>
      <c r="F132" s="80"/>
      <c r="G132" s="80"/>
      <c r="H132" s="390"/>
      <c r="I132" s="390"/>
      <c r="J132" s="390"/>
      <c r="K132" s="390"/>
    </row>
    <row r="133" spans="1:19" x14ac:dyDescent="0.2">
      <c r="A133" s="913"/>
      <c r="B133" s="915"/>
      <c r="C133" s="915"/>
      <c r="D133" s="916"/>
      <c r="E133" s="71" t="s">
        <v>203</v>
      </c>
      <c r="F133" s="80"/>
      <c r="G133" s="80"/>
      <c r="H133" s="390"/>
      <c r="I133" s="390"/>
      <c r="J133" s="390"/>
      <c r="K133" s="390"/>
    </row>
    <row r="134" spans="1:19" ht="12.75" customHeight="1" x14ac:dyDescent="0.2">
      <c r="A134" s="913"/>
      <c r="B134" s="915" t="s">
        <v>339</v>
      </c>
      <c r="C134" s="915"/>
      <c r="D134" s="916" t="s">
        <v>15</v>
      </c>
      <c r="E134" s="71" t="s">
        <v>202</v>
      </c>
      <c r="F134" s="80">
        <v>1</v>
      </c>
      <c r="G134" s="80"/>
      <c r="H134" s="390"/>
      <c r="I134" s="390"/>
      <c r="J134" s="390">
        <v>6</v>
      </c>
      <c r="K134" s="390" t="s">
        <v>385</v>
      </c>
    </row>
    <row r="135" spans="1:19" x14ac:dyDescent="0.2">
      <c r="A135" s="913"/>
      <c r="B135" s="915"/>
      <c r="C135" s="915"/>
      <c r="D135" s="916"/>
      <c r="E135" s="71" t="s">
        <v>203</v>
      </c>
      <c r="F135" s="80"/>
      <c r="G135" s="80"/>
      <c r="H135" s="390"/>
      <c r="I135" s="390"/>
      <c r="J135" s="390"/>
      <c r="K135" s="390"/>
    </row>
    <row r="136" spans="1:19" ht="12.75" customHeight="1" x14ac:dyDescent="0.2">
      <c r="A136" s="913"/>
      <c r="B136" s="915" t="s">
        <v>340</v>
      </c>
      <c r="C136" s="915"/>
      <c r="D136" s="916" t="s">
        <v>15</v>
      </c>
      <c r="E136" s="71" t="s">
        <v>202</v>
      </c>
      <c r="F136" s="80">
        <v>1</v>
      </c>
      <c r="G136" s="80"/>
      <c r="H136" s="390"/>
      <c r="I136" s="390"/>
      <c r="J136" s="390">
        <v>8</v>
      </c>
      <c r="K136" s="390" t="s">
        <v>385</v>
      </c>
    </row>
    <row r="137" spans="1:19" x14ac:dyDescent="0.2">
      <c r="A137" s="913"/>
      <c r="B137" s="915"/>
      <c r="C137" s="915"/>
      <c r="D137" s="916"/>
      <c r="E137" s="71" t="s">
        <v>203</v>
      </c>
      <c r="F137" s="80"/>
      <c r="G137" s="80"/>
      <c r="H137" s="390"/>
      <c r="I137" s="390"/>
      <c r="J137" s="390"/>
      <c r="K137" s="390"/>
    </row>
    <row r="138" spans="1:19" ht="12.75" customHeight="1" x14ac:dyDescent="0.2">
      <c r="A138" s="913"/>
      <c r="B138" s="915" t="s">
        <v>345</v>
      </c>
      <c r="C138" s="915"/>
      <c r="D138" s="916" t="s">
        <v>15</v>
      </c>
      <c r="E138" s="71" t="s">
        <v>202</v>
      </c>
      <c r="F138" s="80">
        <v>1</v>
      </c>
      <c r="G138" s="80"/>
      <c r="H138" s="390"/>
      <c r="I138" s="390"/>
      <c r="J138" s="390">
        <v>6</v>
      </c>
      <c r="K138" s="390" t="s">
        <v>385</v>
      </c>
    </row>
    <row r="139" spans="1:19" x14ac:dyDescent="0.2">
      <c r="A139" s="913"/>
      <c r="B139" s="915"/>
      <c r="C139" s="915"/>
      <c r="D139" s="916"/>
      <c r="E139" s="71" t="s">
        <v>203</v>
      </c>
      <c r="F139" s="80"/>
      <c r="G139" s="80"/>
      <c r="H139" s="390"/>
      <c r="I139" s="390"/>
      <c r="J139" s="390"/>
      <c r="K139" s="390"/>
    </row>
    <row r="140" spans="1:19" x14ac:dyDescent="0.2">
      <c r="A140" s="913"/>
      <c r="B140" s="915" t="s">
        <v>338</v>
      </c>
      <c r="C140" s="915"/>
      <c r="D140" s="916" t="s">
        <v>15</v>
      </c>
      <c r="E140" s="71" t="s">
        <v>202</v>
      </c>
      <c r="F140" s="80">
        <v>1</v>
      </c>
      <c r="G140" s="80"/>
      <c r="H140" s="390"/>
      <c r="I140" s="390"/>
      <c r="J140" s="390">
        <v>24</v>
      </c>
      <c r="K140" s="390" t="s">
        <v>385</v>
      </c>
    </row>
    <row r="141" spans="1:19" x14ac:dyDescent="0.2">
      <c r="A141" s="913"/>
      <c r="B141" s="915"/>
      <c r="C141" s="915"/>
      <c r="D141" s="916"/>
      <c r="E141" s="71" t="s">
        <v>203</v>
      </c>
      <c r="F141" s="80"/>
      <c r="G141" s="80"/>
      <c r="H141" s="390"/>
      <c r="I141" s="390"/>
      <c r="J141" s="390"/>
      <c r="K141" s="390"/>
    </row>
    <row r="142" spans="1:19" s="75" customFormat="1" ht="19.5" customHeight="1" x14ac:dyDescent="0.2">
      <c r="A142" s="964" t="s">
        <v>419</v>
      </c>
      <c r="B142" s="964"/>
      <c r="C142" s="964"/>
      <c r="D142" s="964"/>
      <c r="E142" s="964"/>
      <c r="F142" s="964"/>
      <c r="G142" s="964"/>
      <c r="H142" s="964"/>
      <c r="I142" s="964"/>
      <c r="J142" s="964"/>
      <c r="K142" s="964"/>
    </row>
    <row r="143" spans="1:19" s="75" customFormat="1" x14ac:dyDescent="0.2">
      <c r="A143" s="122"/>
      <c r="B143" s="122"/>
      <c r="C143" s="122"/>
      <c r="D143" s="122"/>
      <c r="E143" s="122"/>
      <c r="F143" s="114"/>
      <c r="G143" s="114"/>
      <c r="H143" s="115"/>
      <c r="I143" s="114"/>
      <c r="J143" s="114"/>
      <c r="K143" s="114"/>
    </row>
    <row r="144" spans="1:19" s="75" customFormat="1" x14ac:dyDescent="0.2">
      <c r="A144" s="104"/>
      <c r="B144" s="104"/>
      <c r="C144" s="104"/>
      <c r="D144" s="104"/>
      <c r="E144" s="104"/>
      <c r="F144" s="114"/>
      <c r="G144" s="114"/>
      <c r="H144" s="115"/>
      <c r="I144" s="114"/>
      <c r="J144" s="902" t="s">
        <v>365</v>
      </c>
      <c r="K144" s="902"/>
      <c r="M144" s="132"/>
      <c r="N144" s="132"/>
      <c r="O144" s="132"/>
      <c r="P144" s="132"/>
      <c r="Q144" s="132"/>
      <c r="R144" s="132"/>
      <c r="S144" s="132"/>
    </row>
    <row r="145" spans="1:11" s="75" customFormat="1" x14ac:dyDescent="0.2">
      <c r="A145" s="952" t="s">
        <v>366</v>
      </c>
      <c r="B145" s="952"/>
      <c r="C145" s="952"/>
      <c r="D145" s="952"/>
      <c r="E145" s="952"/>
      <c r="F145" s="952"/>
      <c r="G145" s="105"/>
      <c r="H145" s="76"/>
      <c r="I145" s="76"/>
      <c r="J145" s="76"/>
      <c r="K145" s="76"/>
    </row>
    <row r="146" spans="1:11" ht="12.75" customHeight="1" x14ac:dyDescent="0.2">
      <c r="A146" s="913" t="s">
        <v>331</v>
      </c>
      <c r="B146" s="915" t="s">
        <v>341</v>
      </c>
      <c r="C146" s="915"/>
      <c r="D146" s="916" t="s">
        <v>15</v>
      </c>
      <c r="E146" s="71" t="s">
        <v>202</v>
      </c>
      <c r="F146" s="80">
        <v>1</v>
      </c>
      <c r="G146" s="80"/>
      <c r="H146" s="81"/>
      <c r="I146" s="81"/>
      <c r="J146" s="592"/>
      <c r="K146" s="81" t="s">
        <v>385</v>
      </c>
    </row>
    <row r="147" spans="1:11" x14ac:dyDescent="0.2">
      <c r="A147" s="913"/>
      <c r="B147" s="915"/>
      <c r="C147" s="915"/>
      <c r="D147" s="916"/>
      <c r="E147" s="71" t="s">
        <v>203</v>
      </c>
      <c r="F147" s="80"/>
      <c r="G147" s="80"/>
      <c r="H147" s="81"/>
      <c r="I147" s="81"/>
      <c r="J147" s="592"/>
      <c r="K147" s="81"/>
    </row>
    <row r="148" spans="1:11" ht="12.75" customHeight="1" x14ac:dyDescent="0.2">
      <c r="A148" s="913"/>
      <c r="B148" s="915" t="s">
        <v>337</v>
      </c>
      <c r="C148" s="915"/>
      <c r="D148" s="916" t="s">
        <v>15</v>
      </c>
      <c r="E148" s="71" t="s">
        <v>202</v>
      </c>
      <c r="F148" s="80">
        <v>1</v>
      </c>
      <c r="G148" s="80"/>
      <c r="H148" s="81"/>
      <c r="I148" s="81"/>
      <c r="J148" s="592"/>
      <c r="K148" s="81" t="s">
        <v>385</v>
      </c>
    </row>
    <row r="149" spans="1:11" x14ac:dyDescent="0.2">
      <c r="A149" s="913"/>
      <c r="B149" s="915"/>
      <c r="C149" s="915"/>
      <c r="D149" s="916"/>
      <c r="E149" s="71" t="s">
        <v>203</v>
      </c>
      <c r="F149" s="80"/>
      <c r="G149" s="80"/>
      <c r="H149" s="81"/>
      <c r="I149" s="81"/>
      <c r="J149" s="592"/>
      <c r="K149" s="81"/>
    </row>
    <row r="150" spans="1:11" ht="12.75" customHeight="1" x14ac:dyDescent="0.2">
      <c r="A150" s="913"/>
      <c r="B150" s="915" t="s">
        <v>342</v>
      </c>
      <c r="C150" s="915"/>
      <c r="D150" s="916" t="s">
        <v>15</v>
      </c>
      <c r="E150" s="71" t="s">
        <v>202</v>
      </c>
      <c r="F150" s="80">
        <v>1</v>
      </c>
      <c r="G150" s="80"/>
      <c r="H150" s="81"/>
      <c r="I150" s="81"/>
      <c r="J150" s="592"/>
      <c r="K150" s="81" t="s">
        <v>385</v>
      </c>
    </row>
    <row r="151" spans="1:11" x14ac:dyDescent="0.2">
      <c r="A151" s="913"/>
      <c r="B151" s="915"/>
      <c r="C151" s="915"/>
      <c r="D151" s="916"/>
      <c r="E151" s="71" t="s">
        <v>203</v>
      </c>
      <c r="F151" s="80"/>
      <c r="G151" s="80"/>
      <c r="H151" s="81"/>
      <c r="I151" s="81"/>
      <c r="J151" s="592"/>
      <c r="K151" s="81"/>
    </row>
    <row r="152" spans="1:11" ht="12.75" customHeight="1" x14ac:dyDescent="0.2">
      <c r="A152" s="913"/>
      <c r="B152" s="915" t="s">
        <v>477</v>
      </c>
      <c r="C152" s="915"/>
      <c r="D152" s="916" t="s">
        <v>19</v>
      </c>
      <c r="E152" s="71" t="s">
        <v>202</v>
      </c>
      <c r="F152" s="80">
        <v>1</v>
      </c>
      <c r="G152" s="80"/>
      <c r="H152" s="81">
        <v>4.32</v>
      </c>
      <c r="I152" s="81">
        <v>292.41000000000003</v>
      </c>
      <c r="J152" s="592">
        <v>137.59</v>
      </c>
      <c r="K152" s="81" t="s">
        <v>385</v>
      </c>
    </row>
    <row r="153" spans="1:11" x14ac:dyDescent="0.2">
      <c r="A153" s="913"/>
      <c r="B153" s="915"/>
      <c r="C153" s="915"/>
      <c r="D153" s="916"/>
      <c r="E153" s="71" t="s">
        <v>203</v>
      </c>
      <c r="F153" s="80"/>
      <c r="G153" s="80"/>
      <c r="H153" s="81"/>
      <c r="I153" s="81"/>
      <c r="J153" s="592"/>
      <c r="K153" s="81"/>
    </row>
    <row r="154" spans="1:11" ht="21" customHeight="1" x14ac:dyDescent="0.2">
      <c r="A154" s="913"/>
      <c r="B154" s="915" t="s">
        <v>478</v>
      </c>
      <c r="C154" s="915"/>
      <c r="D154" s="916" t="s">
        <v>19</v>
      </c>
      <c r="E154" s="71" t="s">
        <v>202</v>
      </c>
      <c r="F154" s="80">
        <v>1</v>
      </c>
      <c r="G154" s="80"/>
      <c r="H154" s="81">
        <v>9.4</v>
      </c>
      <c r="I154" s="81">
        <v>50.07</v>
      </c>
      <c r="J154" s="592"/>
      <c r="K154" s="81" t="s">
        <v>385</v>
      </c>
    </row>
    <row r="155" spans="1:11" ht="20.25" customHeight="1" x14ac:dyDescent="0.2">
      <c r="A155" s="913"/>
      <c r="B155" s="915"/>
      <c r="C155" s="915"/>
      <c r="D155" s="916"/>
      <c r="E155" s="71" t="s">
        <v>203</v>
      </c>
      <c r="F155" s="80"/>
      <c r="G155" s="80"/>
      <c r="H155" s="81"/>
      <c r="I155" s="81"/>
      <c r="J155" s="592"/>
      <c r="K155" s="81"/>
    </row>
    <row r="156" spans="1:11" ht="14.25" customHeight="1" x14ac:dyDescent="0.2">
      <c r="A156" s="913"/>
      <c r="B156" s="915" t="s">
        <v>479</v>
      </c>
      <c r="C156" s="915"/>
      <c r="D156" s="916" t="s">
        <v>19</v>
      </c>
      <c r="E156" s="71" t="s">
        <v>202</v>
      </c>
      <c r="F156" s="80"/>
      <c r="G156" s="80">
        <v>1</v>
      </c>
      <c r="H156" s="81">
        <v>1</v>
      </c>
      <c r="I156" s="81">
        <v>71.63</v>
      </c>
      <c r="J156" s="592">
        <v>3.28</v>
      </c>
      <c r="K156" s="81" t="s">
        <v>385</v>
      </c>
    </row>
    <row r="157" spans="1:11" ht="14.25" customHeight="1" x14ac:dyDescent="0.2">
      <c r="A157" s="913"/>
      <c r="B157" s="915"/>
      <c r="C157" s="915"/>
      <c r="D157" s="916"/>
      <c r="E157" s="71" t="s">
        <v>203</v>
      </c>
      <c r="F157" s="80"/>
      <c r="G157" s="80"/>
      <c r="H157" s="81"/>
      <c r="I157" s="81"/>
      <c r="J157" s="592"/>
      <c r="K157" s="81"/>
    </row>
    <row r="158" spans="1:11" ht="14.25" customHeight="1" x14ac:dyDescent="0.2">
      <c r="A158" s="913"/>
      <c r="B158" s="915" t="s">
        <v>480</v>
      </c>
      <c r="C158" s="915"/>
      <c r="D158" s="916" t="s">
        <v>19</v>
      </c>
      <c r="E158" s="71" t="s">
        <v>202</v>
      </c>
      <c r="F158" s="80">
        <v>1</v>
      </c>
      <c r="G158" s="80"/>
      <c r="H158" s="81">
        <v>0.5</v>
      </c>
      <c r="I158" s="81">
        <v>75.599999999999994</v>
      </c>
      <c r="J158" s="592">
        <v>100.29</v>
      </c>
      <c r="K158" s="81" t="s">
        <v>385</v>
      </c>
    </row>
    <row r="159" spans="1:11" ht="14.25" customHeight="1" x14ac:dyDescent="0.2">
      <c r="A159" s="913"/>
      <c r="B159" s="915"/>
      <c r="C159" s="915"/>
      <c r="D159" s="916"/>
      <c r="E159" s="71" t="s">
        <v>203</v>
      </c>
      <c r="F159" s="80"/>
      <c r="G159" s="80"/>
      <c r="H159" s="81"/>
      <c r="I159" s="81"/>
      <c r="J159" s="592"/>
      <c r="K159" s="81"/>
    </row>
    <row r="160" spans="1:11" ht="12.75" customHeight="1" x14ac:dyDescent="0.2">
      <c r="A160" s="913"/>
      <c r="B160" s="915" t="s">
        <v>481</v>
      </c>
      <c r="C160" s="915"/>
      <c r="D160" s="916" t="s">
        <v>19</v>
      </c>
      <c r="E160" s="71" t="s">
        <v>202</v>
      </c>
      <c r="F160" s="80">
        <v>1</v>
      </c>
      <c r="G160" s="80"/>
      <c r="H160" s="81">
        <v>0.4</v>
      </c>
      <c r="I160" s="81">
        <v>150</v>
      </c>
      <c r="J160" s="592">
        <v>145</v>
      </c>
      <c r="K160" s="81" t="s">
        <v>385</v>
      </c>
    </row>
    <row r="161" spans="1:11" x14ac:dyDescent="0.2">
      <c r="A161" s="913"/>
      <c r="B161" s="915"/>
      <c r="C161" s="915"/>
      <c r="D161" s="916"/>
      <c r="E161" s="71" t="s">
        <v>203</v>
      </c>
      <c r="F161" s="80"/>
      <c r="G161" s="80"/>
      <c r="H161" s="81"/>
      <c r="I161" s="81"/>
      <c r="J161" s="592"/>
      <c r="K161" s="81"/>
    </row>
    <row r="162" spans="1:11" ht="12.75" customHeight="1" x14ac:dyDescent="0.2">
      <c r="A162" s="913"/>
      <c r="B162" s="915" t="s">
        <v>330</v>
      </c>
      <c r="C162" s="915"/>
      <c r="D162" s="916" t="s">
        <v>16</v>
      </c>
      <c r="E162" s="71" t="s">
        <v>202</v>
      </c>
      <c r="F162" s="80">
        <v>1</v>
      </c>
      <c r="G162" s="80"/>
      <c r="H162" s="81">
        <v>0.78</v>
      </c>
      <c r="I162" s="81">
        <v>0.5</v>
      </c>
      <c r="J162" s="592">
        <v>7</v>
      </c>
      <c r="K162" s="81" t="s">
        <v>385</v>
      </c>
    </row>
    <row r="163" spans="1:11" x14ac:dyDescent="0.2">
      <c r="A163" s="913"/>
      <c r="B163" s="915"/>
      <c r="C163" s="915"/>
      <c r="D163" s="916"/>
      <c r="E163" s="71" t="s">
        <v>203</v>
      </c>
      <c r="F163" s="80"/>
      <c r="G163" s="80"/>
      <c r="H163" s="81"/>
      <c r="I163" s="81"/>
      <c r="J163" s="592"/>
      <c r="K163" s="81"/>
    </row>
    <row r="164" spans="1:11" ht="12.75" customHeight="1" x14ac:dyDescent="0.2">
      <c r="A164" s="913"/>
      <c r="B164" s="915" t="s">
        <v>319</v>
      </c>
      <c r="C164" s="915"/>
      <c r="D164" s="916" t="s">
        <v>16</v>
      </c>
      <c r="E164" s="71" t="s">
        <v>202</v>
      </c>
      <c r="F164" s="80">
        <v>1</v>
      </c>
      <c r="G164" s="80"/>
      <c r="H164" s="81">
        <v>0.78</v>
      </c>
      <c r="I164" s="81">
        <v>10.86</v>
      </c>
      <c r="J164" s="592">
        <v>42</v>
      </c>
      <c r="K164" s="81" t="s">
        <v>385</v>
      </c>
    </row>
    <row r="165" spans="1:11" x14ac:dyDescent="0.2">
      <c r="A165" s="913"/>
      <c r="B165" s="915"/>
      <c r="C165" s="915"/>
      <c r="D165" s="916"/>
      <c r="E165" s="71" t="s">
        <v>203</v>
      </c>
      <c r="F165" s="80"/>
      <c r="G165" s="80"/>
      <c r="H165" s="81"/>
      <c r="I165" s="81"/>
      <c r="J165" s="592"/>
      <c r="K165" s="81"/>
    </row>
    <row r="166" spans="1:11" ht="12.75" customHeight="1" x14ac:dyDescent="0.2">
      <c r="A166" s="913"/>
      <c r="B166" s="915" t="s">
        <v>317</v>
      </c>
      <c r="C166" s="915"/>
      <c r="D166" s="916" t="s">
        <v>16</v>
      </c>
      <c r="E166" s="71" t="s">
        <v>202</v>
      </c>
      <c r="F166" s="80"/>
      <c r="G166" s="80">
        <v>3</v>
      </c>
      <c r="H166" s="81">
        <v>1</v>
      </c>
      <c r="I166" s="81">
        <v>1.02</v>
      </c>
      <c r="J166" s="592">
        <v>9</v>
      </c>
      <c r="K166" s="81"/>
    </row>
    <row r="167" spans="1:11" x14ac:dyDescent="0.2">
      <c r="A167" s="913"/>
      <c r="B167" s="915"/>
      <c r="C167" s="915"/>
      <c r="D167" s="916"/>
      <c r="E167" s="71" t="s">
        <v>203</v>
      </c>
      <c r="F167" s="80"/>
      <c r="G167" s="80"/>
      <c r="H167" s="81"/>
      <c r="I167" s="81"/>
      <c r="J167" s="592"/>
      <c r="K167" s="81"/>
    </row>
    <row r="168" spans="1:11" ht="12.75" customHeight="1" x14ac:dyDescent="0.2">
      <c r="A168" s="913"/>
      <c r="B168" s="915" t="s">
        <v>318</v>
      </c>
      <c r="C168" s="915"/>
      <c r="D168" s="916" t="s">
        <v>16</v>
      </c>
      <c r="E168" s="71" t="s">
        <v>202</v>
      </c>
      <c r="F168" s="80"/>
      <c r="G168" s="80"/>
      <c r="H168" s="81"/>
      <c r="I168" s="81"/>
      <c r="J168" s="592"/>
      <c r="K168" s="81"/>
    </row>
    <row r="169" spans="1:11" x14ac:dyDescent="0.2">
      <c r="A169" s="913"/>
      <c r="B169" s="915"/>
      <c r="C169" s="915"/>
      <c r="D169" s="916"/>
      <c r="E169" s="71" t="s">
        <v>203</v>
      </c>
      <c r="F169" s="80"/>
      <c r="G169" s="80"/>
      <c r="H169" s="81"/>
      <c r="I169" s="81"/>
      <c r="J169" s="592"/>
      <c r="K169" s="81"/>
    </row>
    <row r="170" spans="1:11" ht="12.75" customHeight="1" x14ac:dyDescent="0.2">
      <c r="A170" s="913"/>
      <c r="B170" s="915" t="s">
        <v>346</v>
      </c>
      <c r="C170" s="915"/>
      <c r="D170" s="916" t="s">
        <v>16</v>
      </c>
      <c r="E170" s="71" t="s">
        <v>202</v>
      </c>
      <c r="F170" s="80">
        <v>2</v>
      </c>
      <c r="G170" s="80">
        <v>1</v>
      </c>
      <c r="H170" s="81">
        <v>6.6</v>
      </c>
      <c r="I170" s="81">
        <v>1008.01</v>
      </c>
      <c r="J170" s="592">
        <v>225</v>
      </c>
      <c r="K170" s="81" t="s">
        <v>385</v>
      </c>
    </row>
    <row r="171" spans="1:11" x14ac:dyDescent="0.2">
      <c r="A171" s="913"/>
      <c r="B171" s="915"/>
      <c r="C171" s="915"/>
      <c r="D171" s="916"/>
      <c r="E171" s="71" t="s">
        <v>203</v>
      </c>
      <c r="F171" s="80"/>
      <c r="G171" s="80"/>
      <c r="H171" s="81"/>
      <c r="I171" s="81"/>
      <c r="J171" s="592"/>
      <c r="K171" s="81"/>
    </row>
    <row r="172" spans="1:11" ht="12.75" customHeight="1" x14ac:dyDescent="0.2">
      <c r="A172" s="913"/>
      <c r="B172" s="915" t="s">
        <v>347</v>
      </c>
      <c r="C172" s="915"/>
      <c r="D172" s="916" t="s">
        <v>16</v>
      </c>
      <c r="E172" s="71" t="s">
        <v>202</v>
      </c>
      <c r="F172" s="80">
        <v>1</v>
      </c>
      <c r="G172" s="80"/>
      <c r="H172" s="81">
        <v>0.4</v>
      </c>
      <c r="I172" s="81">
        <v>6.97</v>
      </c>
      <c r="J172" s="592">
        <v>13</v>
      </c>
      <c r="K172" s="81" t="s">
        <v>385</v>
      </c>
    </row>
    <row r="173" spans="1:11" x14ac:dyDescent="0.2">
      <c r="A173" s="913"/>
      <c r="B173" s="915"/>
      <c r="C173" s="915"/>
      <c r="D173" s="916"/>
      <c r="E173" s="71" t="s">
        <v>203</v>
      </c>
      <c r="F173" s="80"/>
      <c r="G173" s="80"/>
      <c r="H173" s="81"/>
      <c r="I173" s="81"/>
      <c r="J173" s="592"/>
      <c r="K173" s="81"/>
    </row>
    <row r="174" spans="1:11" ht="12.75" customHeight="1" x14ac:dyDescent="0.2">
      <c r="A174" s="913"/>
      <c r="B174" s="915" t="s">
        <v>475</v>
      </c>
      <c r="C174" s="915"/>
      <c r="D174" s="916" t="s">
        <v>16</v>
      </c>
      <c r="E174" s="71" t="s">
        <v>202</v>
      </c>
      <c r="F174" s="80"/>
      <c r="G174" s="80">
        <v>2</v>
      </c>
      <c r="H174" s="81">
        <v>0.48</v>
      </c>
      <c r="I174" s="81">
        <v>13.4</v>
      </c>
      <c r="J174" s="592">
        <v>2</v>
      </c>
      <c r="K174" s="81" t="s">
        <v>385</v>
      </c>
    </row>
    <row r="175" spans="1:11" x14ac:dyDescent="0.2">
      <c r="A175" s="913"/>
      <c r="B175" s="915"/>
      <c r="C175" s="915"/>
      <c r="D175" s="916"/>
      <c r="E175" s="71" t="s">
        <v>203</v>
      </c>
      <c r="F175" s="80"/>
      <c r="G175" s="80"/>
      <c r="H175" s="81"/>
      <c r="I175" s="81"/>
      <c r="J175" s="592"/>
      <c r="K175" s="81"/>
    </row>
    <row r="176" spans="1:11" ht="12.75" customHeight="1" x14ac:dyDescent="0.2">
      <c r="A176" s="913"/>
      <c r="B176" s="915" t="s">
        <v>348</v>
      </c>
      <c r="C176" s="915"/>
      <c r="D176" s="916" t="s">
        <v>16</v>
      </c>
      <c r="E176" s="71" t="s">
        <v>202</v>
      </c>
      <c r="F176" s="80"/>
      <c r="G176" s="80">
        <v>1</v>
      </c>
      <c r="H176" s="81">
        <v>0.7</v>
      </c>
      <c r="I176" s="81">
        <v>105</v>
      </c>
      <c r="J176" s="592">
        <v>53</v>
      </c>
      <c r="K176" s="81"/>
    </row>
    <row r="177" spans="1:11" x14ac:dyDescent="0.2">
      <c r="A177" s="913"/>
      <c r="B177" s="915"/>
      <c r="C177" s="915"/>
      <c r="D177" s="916"/>
      <c r="E177" s="71" t="s">
        <v>203</v>
      </c>
      <c r="F177" s="80"/>
      <c r="G177" s="80"/>
      <c r="H177" s="81"/>
      <c r="I177" s="81"/>
      <c r="J177" s="592"/>
      <c r="K177" s="81"/>
    </row>
    <row r="178" spans="1:11" x14ac:dyDescent="0.2">
      <c r="A178" s="913"/>
      <c r="B178" s="915" t="s">
        <v>349</v>
      </c>
      <c r="C178" s="915"/>
      <c r="D178" s="916" t="s">
        <v>16</v>
      </c>
      <c r="E178" s="71" t="s">
        <v>202</v>
      </c>
      <c r="F178" s="80"/>
      <c r="G178" s="80">
        <v>1</v>
      </c>
      <c r="H178" s="81">
        <v>1.4</v>
      </c>
      <c r="I178" s="81">
        <v>64.099999999999994</v>
      </c>
      <c r="J178" s="592">
        <v>86</v>
      </c>
      <c r="K178" s="81" t="s">
        <v>385</v>
      </c>
    </row>
    <row r="179" spans="1:11" x14ac:dyDescent="0.2">
      <c r="A179" s="913"/>
      <c r="B179" s="915"/>
      <c r="C179" s="915"/>
      <c r="D179" s="916"/>
      <c r="E179" s="71" t="s">
        <v>203</v>
      </c>
      <c r="F179" s="80"/>
      <c r="G179" s="80"/>
      <c r="H179" s="81"/>
      <c r="I179" s="81"/>
      <c r="J179" s="592"/>
      <c r="K179" s="81"/>
    </row>
    <row r="180" spans="1:11" x14ac:dyDescent="0.2">
      <c r="A180" s="913"/>
      <c r="B180" s="915" t="s">
        <v>350</v>
      </c>
      <c r="C180" s="915"/>
      <c r="D180" s="916" t="s">
        <v>16</v>
      </c>
      <c r="E180" s="71" t="s">
        <v>202</v>
      </c>
      <c r="F180" s="80">
        <v>3</v>
      </c>
      <c r="G180" s="80"/>
      <c r="H180" s="81">
        <v>3.76</v>
      </c>
      <c r="I180" s="81">
        <v>214</v>
      </c>
      <c r="J180" s="592"/>
      <c r="K180" s="81"/>
    </row>
    <row r="181" spans="1:11" x14ac:dyDescent="0.2">
      <c r="A181" s="913"/>
      <c r="B181" s="915"/>
      <c r="C181" s="915"/>
      <c r="D181" s="916"/>
      <c r="E181" s="71" t="s">
        <v>203</v>
      </c>
      <c r="F181" s="80"/>
      <c r="G181" s="80"/>
      <c r="H181" s="81"/>
      <c r="I181" s="81"/>
      <c r="J181" s="592"/>
      <c r="K181" s="81"/>
    </row>
    <row r="182" spans="1:11" ht="13.5" customHeight="1" x14ac:dyDescent="0.2">
      <c r="A182" s="913"/>
      <c r="B182" s="951" t="s">
        <v>0</v>
      </c>
      <c r="C182" s="951"/>
      <c r="D182" s="951"/>
      <c r="E182" s="392" t="s">
        <v>202</v>
      </c>
      <c r="F182" s="396">
        <f>SUM(F27,F29,F31,F33,F35,F37,F39,F41,F43,F45,F47,F49,F51,F53,F55,F57,F59,F61,F63,F65,F72,F74,F76,F78,F80,F82,F84,F86,F88,F90,F92,F94,F96,F100,F102,F106,F108,F110,F112,F114,F116,F118,F122,F124,F126,F128,F130,F132,F134,F136,F138,F140,F146,F148,F150,F152,F154,F156,F158,F160,F162,F164,F166,F168,F170,F172,F174,F175,F178,F180)</f>
        <v>42</v>
      </c>
      <c r="G182" s="396">
        <f>SUM(G27,G29,G31,G33,G35,G37,G39,G41,G43,G45,G47,G49,G51,G53,G55,G57,G59,G61,G63,G65,G72,G74,G76,G78,G80,G82,G84,G86,G88,G90,G92,G94,G96,G100,G102,G106,G108,G110,G112,G114,G116,G118,G122,G124,G126,G128,G130,G132,G134,G136,G138,G140,G146,G148,G150,G152,G154,G156,G158,G160,G162,G164,G166,G168,G170,G172,G174,G175,G178,G180)</f>
        <v>17</v>
      </c>
      <c r="H182" s="397">
        <f>SUM(H27,H29,H31,H33,H35,H37,H39,H41,H43,H45,H47,H49,H51,H53,H55,H57,H59,H61,H63,H65,H72,H74,H76,H78,H80,H82,H84,H86,H88,H90,H92,H94,H96,H100,H102,H106,H108,H110,H112,H114,H116,H118,H122,H124,H126,H128,H130,H132,H134,H136,H138,H140,H146,H148,H150,H152,H154,H156,H158,H160,H162,H164,H166,H168,H170,H172,H174,H175,H178,H180)</f>
        <v>140.74</v>
      </c>
      <c r="I182" s="397">
        <f>SUM(I27,I29,I31,I33,I35,I37,I39,I41,I43,I45,I47,I49,I51,I53,I55,I57,I59,I61,I63,I65,I72,I74,I76,I78,I80,I82,I84,I86,I88,I90,I92,I94,I96,I100,I102,I106,I108,I110,I112,I114,I116,I118,I122,I124,I126,I128,I130,I132,I134,I136,I138,I140,I146,I148,I150,I152,I154,I156,I158,I160,I162,I164,I166,I168,I170,I172,I174,I175,I178,I180)</f>
        <v>3604.35</v>
      </c>
      <c r="J182" s="397">
        <f>SUM(J27,J29,J31,J33,J35,J37,J39,J41,J43,J45,J47,J49,J51,J53,J55,J57,J59,J61,J63,J65,J72,J74,J76,J78,J80,J82,J84,J86,J88,J90,J92,J94,J96,J100,J102,J106,J108,J110,J112,J114,J116,J118,J122,J124,J126,J128,J130,J132,J134,J136,J138,J140,J146,J148,J150,J152,J154,J156,J158,J160,J162,J164,J166,J168,J170,J172,J174,J175,J178,J180)</f>
        <v>2900.36</v>
      </c>
      <c r="K182" s="950" t="s">
        <v>329</v>
      </c>
    </row>
    <row r="183" spans="1:11" x14ac:dyDescent="0.2">
      <c r="A183" s="913"/>
      <c r="B183" s="951"/>
      <c r="C183" s="951"/>
      <c r="D183" s="951"/>
      <c r="E183" s="392" t="s">
        <v>203</v>
      </c>
      <c r="F183" s="396">
        <f>SUM(F28,F30,F32,F34,F36,F38,F40,F42,F44,F46,F48,F50,F52,F54,F56,F58,F60,F62,F64,F66,F73,F75,F77,F79,F81,F83,F85,F87,F89,F91,F93,F95,F97,F101,F103,F107,F109,F111,F113,F115,F117,F119,F123,F125,F127,F129,F131,F133,F135,F137,F139,F141,F147,F149,F151,F153,F155,F157,F159,F161,F163,F165,F167,F169,F171,F173,F175,F176,F179,F181)</f>
        <v>8</v>
      </c>
      <c r="G183" s="396">
        <f>SUM(G28,G30,G32,G34,G36,G38,G40,G42,G44,G46,G48,G50,G52,G54,G56,G58,G60,G62,G64,G66,G73,G75,G77,G79,G81,G83,G85,G87,G89,G91,G95,G97,G101,G103,G107,G109,G111,G113,G115,G117,G119,G123,G125,G127,G129,G131,G133,G135,G137,G139,G141,G147,G149,G151,G153,G155,G157,G159,G161,G163,G165,G167,G169,G171,G173,G175,G176,G179,G181)</f>
        <v>3</v>
      </c>
      <c r="H183" s="397">
        <f>SUM(H28,H30,H32,H34,H36,H38,H40,H42,H44,H46,H48,H50,H52,H54,H56,H58,H60,H62,H64,H66,H73,H75,H77,H79,H81,H83,H85,H87,H89,H91,H93,H95,H97,H101,H103,H107,H109,H111,H113,H115,H117,H119,H123,H125,H127,H129,H131,H133,H135,H137,H139,H141,H147,H149,H151,H153,H155,H157,H159,H161,H163,H165,H167,H169,H171,H173,H175,H176,H179,H181)</f>
        <v>31.85</v>
      </c>
      <c r="I183" s="397">
        <f>SUM(I28,I30,I32,I34,I36,I38,I40,I42,I44,I46,I48,I50,I52,I54,I56,I58,I60,I62,I64,I66,I73,I75,I77,I79,I81,I83,I85,I87,I89,I91,I93,I95,I97,I101,I103,I107,I109,I111,I113,I115,I117,I119,I123,I125,I127,I129,I131,I133,I135,I137,I139,I141,I147,I149,I151,I153,I155,I157,I159,I161,I163,I165,I167,I169,I171,I173,I175,I176,I179,I181)</f>
        <v>184.85</v>
      </c>
      <c r="J183" s="397">
        <f>SUM(J28,J30,J32,J34,J36,J38,J42,J44,J46,J48,J50,J52,J54,J56,J58,J60,J64,J66,J73,J75,J77,J79,J81,J83,J85,J87,J89,J91,J93,J95,J97,J101,J103,J107,J109,J111,J113,J115,J117,J119,J123,J125,J127,J129,J131,J133,J135,J137,J139,J141,J147,J149,J151,J153,J155,J157,J159,J161,J163,J165,J167,J169,J171,J173,J175,J177,J179,J181)</f>
        <v>3952</v>
      </c>
      <c r="K183" s="950"/>
    </row>
    <row r="184" spans="1:11" x14ac:dyDescent="0.2">
      <c r="A184" s="958" t="s">
        <v>56</v>
      </c>
      <c r="B184" s="959"/>
      <c r="C184" s="959"/>
      <c r="D184" s="960"/>
      <c r="E184" s="398" t="s">
        <v>202</v>
      </c>
      <c r="F184" s="399">
        <f t="shared" ref="F184:J185" si="3">SUM(F17,F25,F182)</f>
        <v>56</v>
      </c>
      <c r="G184" s="399">
        <f t="shared" si="3"/>
        <v>25</v>
      </c>
      <c r="H184" s="400">
        <f t="shared" si="3"/>
        <v>241.38</v>
      </c>
      <c r="I184" s="400">
        <f t="shared" si="3"/>
        <v>11785.179</v>
      </c>
      <c r="J184" s="400">
        <f t="shared" si="3"/>
        <v>13055.507</v>
      </c>
      <c r="K184" s="950" t="s">
        <v>329</v>
      </c>
    </row>
    <row r="185" spans="1:11" x14ac:dyDescent="0.2">
      <c r="A185" s="961"/>
      <c r="B185" s="962"/>
      <c r="C185" s="962"/>
      <c r="D185" s="963"/>
      <c r="E185" s="398" t="s">
        <v>203</v>
      </c>
      <c r="F185" s="399">
        <f t="shared" si="3"/>
        <v>15</v>
      </c>
      <c r="G185" s="399">
        <f t="shared" si="3"/>
        <v>3</v>
      </c>
      <c r="H185" s="400">
        <f t="shared" si="3"/>
        <v>91.35</v>
      </c>
      <c r="I185" s="400">
        <f t="shared" si="3"/>
        <v>194.82151999999999</v>
      </c>
      <c r="J185" s="400">
        <f t="shared" si="3"/>
        <v>3952</v>
      </c>
      <c r="K185" s="950"/>
    </row>
    <row r="186" spans="1:11" ht="16.5" customHeight="1" x14ac:dyDescent="0.2">
      <c r="A186" s="942" t="s">
        <v>326</v>
      </c>
      <c r="B186" s="942"/>
      <c r="C186" s="942"/>
      <c r="D186" s="942"/>
      <c r="E186" s="942"/>
      <c r="F186" s="118"/>
      <c r="G186" s="82"/>
      <c r="H186" s="82"/>
      <c r="I186" s="82"/>
      <c r="J186" s="82"/>
      <c r="K186" s="82"/>
    </row>
  </sheetData>
  <sheetProtection selectLockedCells="1"/>
  <mergeCells count="194">
    <mergeCell ref="B120:C121"/>
    <mergeCell ref="D120:D121"/>
    <mergeCell ref="A142:K142"/>
    <mergeCell ref="A186:E186"/>
    <mergeCell ref="A67:E67"/>
    <mergeCell ref="A27:A66"/>
    <mergeCell ref="A70:F70"/>
    <mergeCell ref="B47:C48"/>
    <mergeCell ref="D47:D48"/>
    <mergeCell ref="B49:C50"/>
    <mergeCell ref="D49:D50"/>
    <mergeCell ref="B164:C165"/>
    <mergeCell ref="D164:D165"/>
    <mergeCell ref="B154:C155"/>
    <mergeCell ref="D154:D155"/>
    <mergeCell ref="B156:C157"/>
    <mergeCell ref="D156:D157"/>
    <mergeCell ref="B158:C159"/>
    <mergeCell ref="D158:D159"/>
    <mergeCell ref="B130:C131"/>
    <mergeCell ref="D168:D169"/>
    <mergeCell ref="B170:C171"/>
    <mergeCell ref="D170:D171"/>
    <mergeCell ref="B162:C163"/>
    <mergeCell ref="D150:D151"/>
    <mergeCell ref="D152:D153"/>
    <mergeCell ref="B138:C139"/>
    <mergeCell ref="D138:D139"/>
    <mergeCell ref="B140:C141"/>
    <mergeCell ref="D140:D141"/>
    <mergeCell ref="B146:C147"/>
    <mergeCell ref="A184:D185"/>
    <mergeCell ref="B166:C167"/>
    <mergeCell ref="D166:D167"/>
    <mergeCell ref="B168:C169"/>
    <mergeCell ref="B160:C161"/>
    <mergeCell ref="D160:D161"/>
    <mergeCell ref="B126:C127"/>
    <mergeCell ref="D126:D127"/>
    <mergeCell ref="B128:C129"/>
    <mergeCell ref="D162:D163"/>
    <mergeCell ref="A145:F145"/>
    <mergeCell ref="A72:A141"/>
    <mergeCell ref="A146:A183"/>
    <mergeCell ref="D134:D135"/>
    <mergeCell ref="B136:C137"/>
    <mergeCell ref="D136:D137"/>
    <mergeCell ref="B148:C149"/>
    <mergeCell ref="D148:D149"/>
    <mergeCell ref="D128:D129"/>
    <mergeCell ref="B122:C123"/>
    <mergeCell ref="D122:D123"/>
    <mergeCell ref="B124:C125"/>
    <mergeCell ref="D124:D125"/>
    <mergeCell ref="B150:C151"/>
    <mergeCell ref="D146:D147"/>
    <mergeCell ref="D130:D131"/>
    <mergeCell ref="B132:C133"/>
    <mergeCell ref="D132:D133"/>
    <mergeCell ref="B134:C135"/>
    <mergeCell ref="B152:C153"/>
    <mergeCell ref="K184:K185"/>
    <mergeCell ref="B178:C179"/>
    <mergeCell ref="D178:D179"/>
    <mergeCell ref="B180:C181"/>
    <mergeCell ref="D180:D181"/>
    <mergeCell ref="B182:D183"/>
    <mergeCell ref="K182:K183"/>
    <mergeCell ref="B172:C173"/>
    <mergeCell ref="D172:D173"/>
    <mergeCell ref="B174:C175"/>
    <mergeCell ref="D174:D175"/>
    <mergeCell ref="B176:C177"/>
    <mergeCell ref="D176:D177"/>
    <mergeCell ref="B116:C117"/>
    <mergeCell ref="D116:D117"/>
    <mergeCell ref="B118:C119"/>
    <mergeCell ref="D118:D119"/>
    <mergeCell ref="B110:C111"/>
    <mergeCell ref="D110:D111"/>
    <mergeCell ref="B112:C113"/>
    <mergeCell ref="D112:D113"/>
    <mergeCell ref="B114:C115"/>
    <mergeCell ref="D114:D115"/>
    <mergeCell ref="B84:C85"/>
    <mergeCell ref="D84:D85"/>
    <mergeCell ref="B86:C87"/>
    <mergeCell ref="D86:D87"/>
    <mergeCell ref="B102:C103"/>
    <mergeCell ref="D102:D103"/>
    <mergeCell ref="B106:C107"/>
    <mergeCell ref="D106:D107"/>
    <mergeCell ref="B108:C109"/>
    <mergeCell ref="D108:D109"/>
    <mergeCell ref="B96:C97"/>
    <mergeCell ref="D96:D97"/>
    <mergeCell ref="B98:C99"/>
    <mergeCell ref="D98:D99"/>
    <mergeCell ref="B100:C101"/>
    <mergeCell ref="D100:D101"/>
    <mergeCell ref="B88:C89"/>
    <mergeCell ref="D88:D89"/>
    <mergeCell ref="B90:C91"/>
    <mergeCell ref="D90:D91"/>
    <mergeCell ref="B92:C95"/>
    <mergeCell ref="D92:D95"/>
    <mergeCell ref="B104:C105"/>
    <mergeCell ref="D104:D105"/>
    <mergeCell ref="B82:C83"/>
    <mergeCell ref="D82:D83"/>
    <mergeCell ref="D59:D60"/>
    <mergeCell ref="B63:C64"/>
    <mergeCell ref="D63:D64"/>
    <mergeCell ref="B78:C79"/>
    <mergeCell ref="D78:D79"/>
    <mergeCell ref="B80:C81"/>
    <mergeCell ref="D80:D81"/>
    <mergeCell ref="B61:C62"/>
    <mergeCell ref="D61:D62"/>
    <mergeCell ref="A68:H68"/>
    <mergeCell ref="B53:C54"/>
    <mergeCell ref="D53:D54"/>
    <mergeCell ref="B55:C56"/>
    <mergeCell ref="D55:D56"/>
    <mergeCell ref="B57:C58"/>
    <mergeCell ref="D57:D58"/>
    <mergeCell ref="B59:C60"/>
    <mergeCell ref="B76:C77"/>
    <mergeCell ref="D76:D77"/>
    <mergeCell ref="B65:C66"/>
    <mergeCell ref="D65:D66"/>
    <mergeCell ref="B72:C73"/>
    <mergeCell ref="D72:D73"/>
    <mergeCell ref="B74:C75"/>
    <mergeCell ref="D74:D75"/>
    <mergeCell ref="B27:C28"/>
    <mergeCell ref="D27:D28"/>
    <mergeCell ref="B29:C30"/>
    <mergeCell ref="D29:D30"/>
    <mergeCell ref="B31:C32"/>
    <mergeCell ref="D31:D32"/>
    <mergeCell ref="B33:C34"/>
    <mergeCell ref="D33:D34"/>
    <mergeCell ref="B35:C36"/>
    <mergeCell ref="B43:C44"/>
    <mergeCell ref="D43:D44"/>
    <mergeCell ref="B45:C46"/>
    <mergeCell ref="D45:D46"/>
    <mergeCell ref="B51:C52"/>
    <mergeCell ref="D51:D52"/>
    <mergeCell ref="D35:D36"/>
    <mergeCell ref="B37:C38"/>
    <mergeCell ref="D37:D38"/>
    <mergeCell ref="B39:C40"/>
    <mergeCell ref="D39:D40"/>
    <mergeCell ref="B41:C42"/>
    <mergeCell ref="D41:D42"/>
    <mergeCell ref="A21:A26"/>
    <mergeCell ref="B21:C22"/>
    <mergeCell ref="D21:D22"/>
    <mergeCell ref="B23:C24"/>
    <mergeCell ref="D23:D24"/>
    <mergeCell ref="B25:D26"/>
    <mergeCell ref="K25:K26"/>
    <mergeCell ref="B19:C20"/>
    <mergeCell ref="D19:D20"/>
    <mergeCell ref="A19:A20"/>
    <mergeCell ref="A7:A18"/>
    <mergeCell ref="B7:C8"/>
    <mergeCell ref="D7:D8"/>
    <mergeCell ref="B9:C10"/>
    <mergeCell ref="D9:D10"/>
    <mergeCell ref="B11:C12"/>
    <mergeCell ref="D11:D12"/>
    <mergeCell ref="A3:C6"/>
    <mergeCell ref="D3:D6"/>
    <mergeCell ref="B13:C14"/>
    <mergeCell ref="D13:D14"/>
    <mergeCell ref="B15:C16"/>
    <mergeCell ref="D15:D16"/>
    <mergeCell ref="B17:D18"/>
    <mergeCell ref="J69:K69"/>
    <mergeCell ref="J144:K144"/>
    <mergeCell ref="K17:K18"/>
    <mergeCell ref="I3:I5"/>
    <mergeCell ref="J3:J5"/>
    <mergeCell ref="K3:K5"/>
    <mergeCell ref="E3:E6"/>
    <mergeCell ref="F3:F6"/>
    <mergeCell ref="G3:G6"/>
    <mergeCell ref="H3:H5"/>
    <mergeCell ref="J14:K14"/>
    <mergeCell ref="J62:K62"/>
    <mergeCell ref="J40:K40"/>
  </mergeCells>
  <conditionalFormatting sqref="F13:K13 F19:K24 F27:K39 F72:K121 F146:K151 F69:I69 F15:K16 F14:J14 F41:K60 F40:J40 F63:K67 I68:K68">
    <cfRule type="cellIs" dxfId="21" priority="22" stopIfTrue="1" operator="equal">
      <formula>0</formula>
    </cfRule>
  </conditionalFormatting>
  <conditionalFormatting sqref="F152:K161">
    <cfRule type="cellIs" dxfId="20" priority="15" stopIfTrue="1" operator="equal">
      <formula>0</formula>
    </cfRule>
  </conditionalFormatting>
  <conditionalFormatting sqref="F130:K141">
    <cfRule type="cellIs" dxfId="19" priority="13" stopIfTrue="1" operator="equal">
      <formula>0</formula>
    </cfRule>
  </conditionalFormatting>
  <conditionalFormatting sqref="F162:K181">
    <cfRule type="cellIs" dxfId="18" priority="12" stopIfTrue="1" operator="equal">
      <formula>0</formula>
    </cfRule>
  </conditionalFormatting>
  <conditionalFormatting sqref="F17:J17">
    <cfRule type="cellIs" dxfId="17" priority="11" stopIfTrue="1" operator="equal">
      <formula>0</formula>
    </cfRule>
  </conditionalFormatting>
  <conditionalFormatting sqref="F18:J18">
    <cfRule type="cellIs" dxfId="16" priority="10" stopIfTrue="1" operator="equal">
      <formula>0</formula>
    </cfRule>
  </conditionalFormatting>
  <conditionalFormatting sqref="F7:K12">
    <cfRule type="cellIs" dxfId="15" priority="9" stopIfTrue="1" operator="equal">
      <formula>0</formula>
    </cfRule>
  </conditionalFormatting>
  <conditionalFormatting sqref="F25:J25">
    <cfRule type="cellIs" dxfId="14" priority="8" stopIfTrue="1" operator="equal">
      <formula>0</formula>
    </cfRule>
  </conditionalFormatting>
  <conditionalFormatting sqref="F26:J26">
    <cfRule type="cellIs" dxfId="13" priority="7" stopIfTrue="1" operator="equal">
      <formula>0</formula>
    </cfRule>
  </conditionalFormatting>
  <conditionalFormatting sqref="F61:K61 F62:J62">
    <cfRule type="cellIs" dxfId="12" priority="5" stopIfTrue="1" operator="equal">
      <formula>0</formula>
    </cfRule>
  </conditionalFormatting>
  <conditionalFormatting sqref="F143:K143 F144:I144">
    <cfRule type="cellIs" dxfId="11" priority="4" stopIfTrue="1" operator="equal">
      <formula>0</formula>
    </cfRule>
  </conditionalFormatting>
  <conditionalFormatting sqref="F122:K125 F129:K129">
    <cfRule type="cellIs" dxfId="10" priority="3" stopIfTrue="1" operator="equal">
      <formula>0</formula>
    </cfRule>
  </conditionalFormatting>
  <conditionalFormatting sqref="F128:K128">
    <cfRule type="cellIs" dxfId="9" priority="2" stopIfTrue="1" operator="equal">
      <formula>0</formula>
    </cfRule>
  </conditionalFormatting>
  <conditionalFormatting sqref="F126:K127">
    <cfRule type="cellIs" dxfId="8" priority="1" stopIfTrue="1" operator="equal">
      <formula>0</formula>
    </cfRule>
  </conditionalFormatting>
  <printOptions horizontalCentered="1"/>
  <pageMargins left="1" right="1" top="1" bottom="1" header="0.5" footer="0.5"/>
  <pageSetup paperSize="9" scale="69" fitToHeight="3" orientation="portrait" r:id="rId1"/>
  <headerFooter alignWithMargins="0"/>
  <rowBreaks count="2" manualBreakCount="2">
    <brk id="68" max="10" man="1"/>
    <brk id="142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showGridLines="0" view="pageBreakPreview" topLeftCell="A20" zoomScaleNormal="100" zoomScaleSheetLayoutView="100" workbookViewId="0">
      <selection activeCell="H67" sqref="H67"/>
    </sheetView>
  </sheetViews>
  <sheetFormatPr defaultColWidth="9.140625" defaultRowHeight="12.75" x14ac:dyDescent="0.2"/>
  <cols>
    <col min="1" max="1" width="12" style="1" customWidth="1"/>
    <col min="2" max="2" width="10.42578125" style="1" customWidth="1"/>
    <col min="3" max="3" width="16.85546875" style="1" customWidth="1"/>
    <col min="4" max="4" width="8.140625" style="1" customWidth="1"/>
    <col min="5" max="5" width="3.140625" style="1" customWidth="1"/>
    <col min="6" max="7" width="13" style="1" customWidth="1"/>
    <col min="8" max="8" width="13.42578125" style="1" customWidth="1"/>
    <col min="9" max="9" width="9.7109375" style="1" customWidth="1"/>
    <col min="10" max="16384" width="9.140625" style="1"/>
  </cols>
  <sheetData>
    <row r="1" spans="1:9" x14ac:dyDescent="0.2">
      <c r="H1" s="985" t="s">
        <v>424</v>
      </c>
      <c r="I1" s="985"/>
    </row>
    <row r="2" spans="1:9" x14ac:dyDescent="0.2">
      <c r="A2" s="63" t="s">
        <v>215</v>
      </c>
      <c r="B2" s="61"/>
      <c r="C2" s="61"/>
      <c r="D2" s="61"/>
      <c r="E2" s="61"/>
      <c r="F2" s="61"/>
      <c r="G2" s="61"/>
    </row>
    <row r="3" spans="1:9" ht="4.5" customHeight="1" x14ac:dyDescent="0.2">
      <c r="B3" s="62"/>
      <c r="C3" s="62"/>
      <c r="D3" s="62"/>
      <c r="E3" s="62"/>
      <c r="F3" s="62"/>
      <c r="G3" s="62"/>
      <c r="H3" s="62"/>
      <c r="I3" s="2"/>
    </row>
    <row r="4" spans="1:9" ht="14.25" customHeight="1" x14ac:dyDescent="0.2">
      <c r="A4" s="622" t="s">
        <v>194</v>
      </c>
      <c r="B4" s="622"/>
      <c r="C4" s="622"/>
      <c r="D4" s="622" t="s">
        <v>101</v>
      </c>
      <c r="E4" s="982" t="s">
        <v>351</v>
      </c>
      <c r="F4" s="622" t="s">
        <v>195</v>
      </c>
      <c r="G4" s="622" t="s">
        <v>196</v>
      </c>
      <c r="H4" s="622" t="s">
        <v>295</v>
      </c>
      <c r="I4" s="622" t="s">
        <v>327</v>
      </c>
    </row>
    <row r="5" spans="1:9" x14ac:dyDescent="0.2">
      <c r="A5" s="622"/>
      <c r="B5" s="622"/>
      <c r="C5" s="622"/>
      <c r="D5" s="622"/>
      <c r="E5" s="983"/>
      <c r="F5" s="622"/>
      <c r="G5" s="622"/>
      <c r="H5" s="622"/>
      <c r="I5" s="622"/>
    </row>
    <row r="6" spans="1:9" ht="31.5" customHeight="1" x14ac:dyDescent="0.2">
      <c r="A6" s="622"/>
      <c r="B6" s="622"/>
      <c r="C6" s="622"/>
      <c r="D6" s="622"/>
      <c r="E6" s="984"/>
      <c r="F6" s="622"/>
      <c r="G6" s="622"/>
      <c r="H6" s="622"/>
      <c r="I6" s="622"/>
    </row>
    <row r="7" spans="1:9" ht="13.5" customHeight="1" x14ac:dyDescent="0.2">
      <c r="A7" s="973" t="s">
        <v>216</v>
      </c>
      <c r="B7" s="971" t="s">
        <v>384</v>
      </c>
      <c r="C7" s="972"/>
      <c r="D7" s="975" t="s">
        <v>15</v>
      </c>
      <c r="E7" s="103" t="s">
        <v>202</v>
      </c>
      <c r="F7" s="83"/>
      <c r="G7" s="83"/>
      <c r="H7" s="84"/>
      <c r="I7" s="83"/>
    </row>
    <row r="8" spans="1:9" x14ac:dyDescent="0.2">
      <c r="A8" s="974"/>
      <c r="B8" s="972"/>
      <c r="C8" s="972"/>
      <c r="D8" s="760"/>
      <c r="E8" s="103" t="s">
        <v>203</v>
      </c>
      <c r="F8" s="83">
        <v>1</v>
      </c>
      <c r="G8" s="83"/>
      <c r="H8" s="84">
        <v>3.3</v>
      </c>
      <c r="I8" s="83" t="s">
        <v>385</v>
      </c>
    </row>
    <row r="9" spans="1:9" ht="14.25" customHeight="1" x14ac:dyDescent="0.2">
      <c r="A9" s="970" t="s">
        <v>69</v>
      </c>
      <c r="B9" s="976" t="s">
        <v>205</v>
      </c>
      <c r="C9" s="976"/>
      <c r="D9" s="975" t="s">
        <v>18</v>
      </c>
      <c r="E9" s="103" t="s">
        <v>202</v>
      </c>
      <c r="F9" s="83">
        <v>1</v>
      </c>
      <c r="G9" s="83"/>
      <c r="H9" s="84">
        <v>4.63</v>
      </c>
      <c r="I9" s="83" t="s">
        <v>385</v>
      </c>
    </row>
    <row r="10" spans="1:9" x14ac:dyDescent="0.2">
      <c r="A10" s="970"/>
      <c r="B10" s="976"/>
      <c r="C10" s="976"/>
      <c r="D10" s="760"/>
      <c r="E10" s="103" t="s">
        <v>203</v>
      </c>
      <c r="F10" s="83">
        <v>1</v>
      </c>
      <c r="G10" s="83"/>
      <c r="H10" s="84">
        <v>12.4</v>
      </c>
      <c r="I10" s="83" t="s">
        <v>385</v>
      </c>
    </row>
    <row r="11" spans="1:9" x14ac:dyDescent="0.2">
      <c r="A11" s="973" t="s">
        <v>206</v>
      </c>
      <c r="B11" s="976" t="s">
        <v>207</v>
      </c>
      <c r="C11" s="976"/>
      <c r="D11" s="975" t="s">
        <v>17</v>
      </c>
      <c r="E11" s="24" t="s">
        <v>202</v>
      </c>
      <c r="F11" s="83"/>
      <c r="G11" s="83"/>
      <c r="H11" s="84"/>
      <c r="I11" s="83"/>
    </row>
    <row r="12" spans="1:9" x14ac:dyDescent="0.2">
      <c r="A12" s="974"/>
      <c r="B12" s="976"/>
      <c r="C12" s="976"/>
      <c r="D12" s="760"/>
      <c r="E12" s="24" t="s">
        <v>203</v>
      </c>
      <c r="F12" s="83"/>
      <c r="G12" s="83">
        <v>1</v>
      </c>
      <c r="H12" s="84">
        <v>1.8</v>
      </c>
      <c r="I12" s="83" t="s">
        <v>385</v>
      </c>
    </row>
    <row r="13" spans="1:9" x14ac:dyDescent="0.2">
      <c r="A13" s="974"/>
      <c r="B13" s="976" t="s">
        <v>297</v>
      </c>
      <c r="C13" s="976"/>
      <c r="D13" s="975" t="s">
        <v>17</v>
      </c>
      <c r="E13" s="24" t="s">
        <v>202</v>
      </c>
      <c r="F13" s="83"/>
      <c r="G13" s="83">
        <v>1</v>
      </c>
      <c r="H13" s="84">
        <v>4.55</v>
      </c>
      <c r="I13" s="83" t="s">
        <v>385</v>
      </c>
    </row>
    <row r="14" spans="1:9" x14ac:dyDescent="0.2">
      <c r="A14" s="974"/>
      <c r="B14" s="976"/>
      <c r="C14" s="976"/>
      <c r="D14" s="760"/>
      <c r="E14" s="24" t="s">
        <v>203</v>
      </c>
      <c r="F14" s="83"/>
      <c r="G14" s="83"/>
      <c r="H14" s="84"/>
      <c r="I14" s="83"/>
    </row>
    <row r="15" spans="1:9" x14ac:dyDescent="0.2">
      <c r="A15" s="974"/>
      <c r="B15" s="977" t="s">
        <v>497</v>
      </c>
      <c r="C15" s="976"/>
      <c r="D15" s="975" t="s">
        <v>19</v>
      </c>
      <c r="E15" s="24" t="s">
        <v>202</v>
      </c>
      <c r="F15" s="83"/>
      <c r="G15" s="83"/>
      <c r="H15" s="84"/>
      <c r="I15" s="83"/>
    </row>
    <row r="16" spans="1:9" x14ac:dyDescent="0.2">
      <c r="A16" s="974"/>
      <c r="B16" s="976"/>
      <c r="C16" s="976"/>
      <c r="D16" s="760"/>
      <c r="E16" s="24" t="s">
        <v>203</v>
      </c>
      <c r="F16" s="83">
        <v>2</v>
      </c>
      <c r="G16" s="83"/>
      <c r="H16" s="84">
        <v>9</v>
      </c>
      <c r="I16" s="83"/>
    </row>
    <row r="17" spans="1:9" x14ac:dyDescent="0.2">
      <c r="A17" s="974"/>
      <c r="B17" s="976" t="s">
        <v>208</v>
      </c>
      <c r="C17" s="976"/>
      <c r="D17" s="981" t="s">
        <v>16</v>
      </c>
      <c r="E17" s="24" t="s">
        <v>202</v>
      </c>
      <c r="F17" s="83"/>
      <c r="G17" s="83"/>
      <c r="H17" s="84"/>
      <c r="I17" s="83"/>
    </row>
    <row r="18" spans="1:9" x14ac:dyDescent="0.2">
      <c r="A18" s="974"/>
      <c r="B18" s="976"/>
      <c r="C18" s="976"/>
      <c r="D18" s="760"/>
      <c r="E18" s="24" t="s">
        <v>203</v>
      </c>
      <c r="F18" s="83"/>
      <c r="G18" s="83">
        <v>1</v>
      </c>
      <c r="H18" s="84">
        <v>12.71</v>
      </c>
      <c r="I18" s="83"/>
    </row>
    <row r="19" spans="1:9" x14ac:dyDescent="0.2">
      <c r="A19" s="974"/>
      <c r="B19" s="976" t="s">
        <v>309</v>
      </c>
      <c r="C19" s="976"/>
      <c r="D19" s="981" t="s">
        <v>16</v>
      </c>
      <c r="E19" s="24" t="s">
        <v>202</v>
      </c>
      <c r="F19" s="83"/>
      <c r="G19" s="83"/>
      <c r="H19" s="84"/>
      <c r="I19" s="83"/>
    </row>
    <row r="20" spans="1:9" x14ac:dyDescent="0.2">
      <c r="A20" s="974"/>
      <c r="B20" s="976"/>
      <c r="C20" s="976"/>
      <c r="D20" s="760"/>
      <c r="E20" s="24" t="s">
        <v>203</v>
      </c>
      <c r="F20" s="83"/>
      <c r="G20" s="83">
        <v>1</v>
      </c>
      <c r="H20" s="84">
        <v>8.9</v>
      </c>
      <c r="I20" s="83" t="s">
        <v>422</v>
      </c>
    </row>
    <row r="21" spans="1:9" x14ac:dyDescent="0.2">
      <c r="A21" s="974"/>
      <c r="B21" s="976" t="s">
        <v>310</v>
      </c>
      <c r="C21" s="976"/>
      <c r="D21" s="981" t="s">
        <v>16</v>
      </c>
      <c r="E21" s="24" t="s">
        <v>202</v>
      </c>
      <c r="F21" s="83">
        <v>1</v>
      </c>
      <c r="G21" s="83"/>
      <c r="H21" s="84">
        <v>9.94</v>
      </c>
      <c r="I21" s="83" t="s">
        <v>422</v>
      </c>
    </row>
    <row r="22" spans="1:9" x14ac:dyDescent="0.2">
      <c r="A22" s="974"/>
      <c r="B22" s="976"/>
      <c r="C22" s="976"/>
      <c r="D22" s="760"/>
      <c r="E22" s="24" t="s">
        <v>203</v>
      </c>
      <c r="F22" s="83"/>
      <c r="G22" s="83"/>
      <c r="H22" s="84"/>
      <c r="I22" s="83"/>
    </row>
    <row r="23" spans="1:9" ht="14.25" customHeight="1" x14ac:dyDescent="0.2">
      <c r="A23" s="974"/>
      <c r="B23" s="986" t="s">
        <v>0</v>
      </c>
      <c r="C23" s="987"/>
      <c r="D23" s="988"/>
      <c r="E23" s="401" t="s">
        <v>202</v>
      </c>
      <c r="F23" s="402">
        <f>SUM(F7,F9,F11,F13,F15,F17,F19,F21)</f>
        <v>2</v>
      </c>
      <c r="G23" s="402">
        <f t="shared" ref="G23:G24" si="0">SUM(G11,G13,G15,G17,G19,G21)</f>
        <v>1</v>
      </c>
      <c r="H23" s="403">
        <f>SUM(H7,H9,H11,H13,H15,H17,H19,H21)</f>
        <v>19.119999999999997</v>
      </c>
      <c r="I23" s="978"/>
    </row>
    <row r="24" spans="1:9" x14ac:dyDescent="0.2">
      <c r="A24" s="980"/>
      <c r="B24" s="989"/>
      <c r="C24" s="990"/>
      <c r="D24" s="991"/>
      <c r="E24" s="401" t="s">
        <v>203</v>
      </c>
      <c r="F24" s="402">
        <f>SUM(F8,F10,F12,F14,F16,F18,F20,F22)</f>
        <v>4</v>
      </c>
      <c r="G24" s="402">
        <f t="shared" si="0"/>
        <v>3</v>
      </c>
      <c r="H24" s="403">
        <f>SUM(H8,H10,H12,H14,H16,H18,H20,H22)</f>
        <v>48.11</v>
      </c>
      <c r="I24" s="979"/>
    </row>
    <row r="25" spans="1:9" ht="14.25" customHeight="1" x14ac:dyDescent="0.2">
      <c r="A25" s="970" t="s">
        <v>209</v>
      </c>
      <c r="B25" s="976" t="s">
        <v>352</v>
      </c>
      <c r="C25" s="976"/>
      <c r="D25" s="975" t="s">
        <v>15</v>
      </c>
      <c r="E25" s="24" t="s">
        <v>202</v>
      </c>
      <c r="F25" s="83"/>
      <c r="G25" s="83"/>
      <c r="H25" s="84"/>
      <c r="I25" s="83"/>
    </row>
    <row r="26" spans="1:9" x14ac:dyDescent="0.2">
      <c r="A26" s="970"/>
      <c r="B26" s="976"/>
      <c r="C26" s="976"/>
      <c r="D26" s="760"/>
      <c r="E26" s="24" t="s">
        <v>203</v>
      </c>
      <c r="F26" s="83"/>
      <c r="G26" s="83">
        <v>1</v>
      </c>
      <c r="H26" s="84">
        <v>6.4</v>
      </c>
      <c r="I26" s="83"/>
    </row>
    <row r="27" spans="1:9" x14ac:dyDescent="0.2">
      <c r="A27" s="970"/>
      <c r="B27" s="976" t="s">
        <v>211</v>
      </c>
      <c r="C27" s="976"/>
      <c r="D27" s="981" t="s">
        <v>16</v>
      </c>
      <c r="E27" s="24" t="s">
        <v>202</v>
      </c>
      <c r="F27" s="83"/>
      <c r="G27" s="83">
        <v>1</v>
      </c>
      <c r="H27" s="84">
        <v>23.1</v>
      </c>
      <c r="I27" s="83" t="s">
        <v>422</v>
      </c>
    </row>
    <row r="28" spans="1:9" x14ac:dyDescent="0.2">
      <c r="A28" s="970"/>
      <c r="B28" s="976"/>
      <c r="C28" s="976"/>
      <c r="D28" s="760"/>
      <c r="E28" s="24" t="s">
        <v>203</v>
      </c>
      <c r="F28" s="83"/>
      <c r="G28" s="83"/>
      <c r="H28" s="84"/>
      <c r="I28" s="83"/>
    </row>
    <row r="29" spans="1:9" x14ac:dyDescent="0.2">
      <c r="A29" s="970"/>
      <c r="B29" s="976" t="s">
        <v>210</v>
      </c>
      <c r="C29" s="976"/>
      <c r="D29" s="981" t="s">
        <v>16</v>
      </c>
      <c r="E29" s="24" t="s">
        <v>202</v>
      </c>
      <c r="F29" s="83"/>
      <c r="G29" s="83">
        <v>1</v>
      </c>
      <c r="H29" s="84">
        <v>0.65</v>
      </c>
      <c r="I29" s="83" t="s">
        <v>385</v>
      </c>
    </row>
    <row r="30" spans="1:9" x14ac:dyDescent="0.2">
      <c r="A30" s="970"/>
      <c r="B30" s="976"/>
      <c r="C30" s="976"/>
      <c r="D30" s="760"/>
      <c r="E30" s="24" t="s">
        <v>203</v>
      </c>
      <c r="F30" s="83"/>
      <c r="G30" s="83"/>
      <c r="H30" s="84"/>
      <c r="I30" s="83"/>
    </row>
    <row r="31" spans="1:9" ht="14.25" customHeight="1" x14ac:dyDescent="0.2">
      <c r="A31" s="970"/>
      <c r="B31" s="986" t="s">
        <v>0</v>
      </c>
      <c r="C31" s="987"/>
      <c r="D31" s="988"/>
      <c r="E31" s="401" t="s">
        <v>202</v>
      </c>
      <c r="F31" s="402">
        <f>SUM(F25,F27,F29)</f>
        <v>0</v>
      </c>
      <c r="G31" s="402">
        <f t="shared" ref="G31:H32" si="1">SUM(G25,G27,G29)</f>
        <v>2</v>
      </c>
      <c r="H31" s="403">
        <f t="shared" si="1"/>
        <v>23.75</v>
      </c>
      <c r="I31" s="978"/>
    </row>
    <row r="32" spans="1:9" x14ac:dyDescent="0.2">
      <c r="A32" s="970"/>
      <c r="B32" s="989"/>
      <c r="C32" s="990"/>
      <c r="D32" s="991"/>
      <c r="E32" s="401" t="s">
        <v>203</v>
      </c>
      <c r="F32" s="402">
        <f>SUM(F26,F28,F30)</f>
        <v>0</v>
      </c>
      <c r="G32" s="402">
        <f t="shared" si="1"/>
        <v>1</v>
      </c>
      <c r="H32" s="403">
        <f t="shared" si="1"/>
        <v>6.4</v>
      </c>
      <c r="I32" s="979"/>
    </row>
    <row r="33" spans="1:9" x14ac:dyDescent="0.2">
      <c r="A33" s="970" t="s">
        <v>217</v>
      </c>
      <c r="B33" s="976" t="s">
        <v>218</v>
      </c>
      <c r="C33" s="976"/>
      <c r="D33" s="975" t="s">
        <v>15</v>
      </c>
      <c r="E33" s="18" t="s">
        <v>202</v>
      </c>
      <c r="F33" s="83"/>
      <c r="G33" s="83"/>
      <c r="H33" s="84"/>
      <c r="I33" s="83"/>
    </row>
    <row r="34" spans="1:9" x14ac:dyDescent="0.2">
      <c r="A34" s="970"/>
      <c r="B34" s="976"/>
      <c r="C34" s="976"/>
      <c r="D34" s="760"/>
      <c r="E34" s="18" t="s">
        <v>203</v>
      </c>
      <c r="F34" s="83"/>
      <c r="G34" s="83"/>
      <c r="H34" s="135"/>
      <c r="I34" s="83"/>
    </row>
    <row r="35" spans="1:9" ht="18.75" customHeight="1" x14ac:dyDescent="0.2">
      <c r="A35" s="973" t="s">
        <v>212</v>
      </c>
      <c r="B35" s="977" t="s">
        <v>501</v>
      </c>
      <c r="C35" s="976"/>
      <c r="D35" s="975" t="s">
        <v>18</v>
      </c>
      <c r="E35" s="24" t="s">
        <v>202</v>
      </c>
      <c r="F35" s="83">
        <v>1</v>
      </c>
      <c r="G35" s="83"/>
      <c r="H35" s="84">
        <v>0.6</v>
      </c>
      <c r="I35" s="83" t="s">
        <v>385</v>
      </c>
    </row>
    <row r="36" spans="1:9" ht="20.25" customHeight="1" x14ac:dyDescent="0.2">
      <c r="A36" s="974"/>
      <c r="B36" s="976"/>
      <c r="C36" s="976"/>
      <c r="D36" s="760"/>
      <c r="E36" s="24" t="s">
        <v>203</v>
      </c>
      <c r="F36" s="83"/>
      <c r="G36" s="83"/>
      <c r="H36" s="84"/>
      <c r="I36" s="83"/>
    </row>
    <row r="37" spans="1:9" ht="12.75" customHeight="1" x14ac:dyDescent="0.2">
      <c r="A37" s="974"/>
      <c r="B37" s="1013" t="s">
        <v>354</v>
      </c>
      <c r="C37" s="1013"/>
      <c r="D37" s="975" t="s">
        <v>18</v>
      </c>
      <c r="E37" s="24" t="s">
        <v>202</v>
      </c>
      <c r="F37" s="83">
        <v>2</v>
      </c>
      <c r="G37" s="83"/>
      <c r="H37" s="84">
        <v>0.33</v>
      </c>
      <c r="I37" s="83" t="s">
        <v>385</v>
      </c>
    </row>
    <row r="38" spans="1:9" x14ac:dyDescent="0.2">
      <c r="A38" s="974"/>
      <c r="B38" s="1013"/>
      <c r="C38" s="1013"/>
      <c r="D38" s="760"/>
      <c r="E38" s="24" t="s">
        <v>203</v>
      </c>
      <c r="F38" s="83"/>
      <c r="G38" s="83"/>
      <c r="H38" s="84"/>
      <c r="I38" s="83"/>
    </row>
    <row r="39" spans="1:9" ht="12.75" customHeight="1" x14ac:dyDescent="0.2">
      <c r="A39" s="974"/>
      <c r="B39" s="977" t="s">
        <v>421</v>
      </c>
      <c r="C39" s="976"/>
      <c r="D39" s="975" t="s">
        <v>17</v>
      </c>
      <c r="E39" s="24" t="s">
        <v>202</v>
      </c>
      <c r="F39" s="83"/>
      <c r="G39" s="83">
        <v>1</v>
      </c>
      <c r="H39" s="84">
        <v>3.66</v>
      </c>
      <c r="I39" s="83" t="s">
        <v>385</v>
      </c>
    </row>
    <row r="40" spans="1:9" x14ac:dyDescent="0.2">
      <c r="A40" s="974"/>
      <c r="B40" s="976"/>
      <c r="C40" s="976"/>
      <c r="D40" s="760"/>
      <c r="E40" s="24" t="s">
        <v>203</v>
      </c>
      <c r="F40" s="83"/>
      <c r="G40" s="83"/>
      <c r="H40" s="84"/>
      <c r="I40" s="83"/>
    </row>
    <row r="41" spans="1:9" ht="12.75" customHeight="1" x14ac:dyDescent="0.2">
      <c r="A41" s="974"/>
      <c r="B41" s="976" t="s">
        <v>298</v>
      </c>
      <c r="C41" s="976"/>
      <c r="D41" s="975" t="s">
        <v>17</v>
      </c>
      <c r="E41" s="24" t="s">
        <v>202</v>
      </c>
      <c r="F41" s="83"/>
      <c r="G41" s="83"/>
      <c r="H41" s="84"/>
      <c r="I41" s="83"/>
    </row>
    <row r="42" spans="1:9" x14ac:dyDescent="0.2">
      <c r="A42" s="974"/>
      <c r="B42" s="976"/>
      <c r="C42" s="976"/>
      <c r="D42" s="760"/>
      <c r="E42" s="24" t="s">
        <v>203</v>
      </c>
      <c r="F42" s="967" t="s">
        <v>415</v>
      </c>
      <c r="G42" s="968"/>
      <c r="H42" s="968"/>
      <c r="I42" s="969"/>
    </row>
    <row r="43" spans="1:9" x14ac:dyDescent="0.2">
      <c r="A43" s="974"/>
      <c r="B43" s="976" t="s">
        <v>219</v>
      </c>
      <c r="C43" s="976"/>
      <c r="D43" s="975" t="s">
        <v>17</v>
      </c>
      <c r="E43" s="24" t="s">
        <v>202</v>
      </c>
      <c r="F43" s="83"/>
      <c r="G43" s="83">
        <v>1</v>
      </c>
      <c r="H43" s="84">
        <v>1</v>
      </c>
      <c r="I43" s="83" t="s">
        <v>385</v>
      </c>
    </row>
    <row r="44" spans="1:9" x14ac:dyDescent="0.2">
      <c r="A44" s="974"/>
      <c r="B44" s="976"/>
      <c r="C44" s="976"/>
      <c r="D44" s="760"/>
      <c r="E44" s="24" t="s">
        <v>203</v>
      </c>
      <c r="F44" s="83"/>
      <c r="G44" s="83"/>
      <c r="H44" s="84"/>
      <c r="I44" s="83"/>
    </row>
    <row r="45" spans="1:9" x14ac:dyDescent="0.2">
      <c r="A45" s="974"/>
      <c r="B45" s="976" t="s">
        <v>220</v>
      </c>
      <c r="C45" s="976"/>
      <c r="D45" s="975" t="s">
        <v>17</v>
      </c>
      <c r="E45" s="24" t="s">
        <v>202</v>
      </c>
      <c r="F45" s="83"/>
      <c r="G45" s="83">
        <v>1</v>
      </c>
      <c r="H45" s="84">
        <v>1.1000000000000001</v>
      </c>
      <c r="I45" s="83" t="s">
        <v>385</v>
      </c>
    </row>
    <row r="46" spans="1:9" x14ac:dyDescent="0.2">
      <c r="A46" s="974"/>
      <c r="B46" s="976"/>
      <c r="C46" s="976"/>
      <c r="D46" s="760"/>
      <c r="E46" s="24" t="s">
        <v>203</v>
      </c>
      <c r="F46" s="83"/>
      <c r="G46" s="83"/>
      <c r="H46" s="84"/>
      <c r="I46" s="83"/>
    </row>
    <row r="47" spans="1:9" x14ac:dyDescent="0.2">
      <c r="A47" s="974"/>
      <c r="B47" s="977" t="s">
        <v>423</v>
      </c>
      <c r="C47" s="976"/>
      <c r="D47" s="981" t="s">
        <v>16</v>
      </c>
      <c r="E47" s="24" t="s">
        <v>202</v>
      </c>
      <c r="F47" s="83"/>
      <c r="G47" s="83">
        <v>1</v>
      </c>
      <c r="H47" s="84">
        <v>0.65</v>
      </c>
      <c r="I47" s="83" t="s">
        <v>385</v>
      </c>
    </row>
    <row r="48" spans="1:9" x14ac:dyDescent="0.2">
      <c r="A48" s="974"/>
      <c r="B48" s="976"/>
      <c r="C48" s="976"/>
      <c r="D48" s="760"/>
      <c r="E48" s="24" t="s">
        <v>203</v>
      </c>
      <c r="F48" s="83"/>
      <c r="G48" s="83"/>
      <c r="H48" s="84"/>
      <c r="I48" s="83"/>
    </row>
    <row r="49" spans="1:9" ht="12.75" customHeight="1" x14ac:dyDescent="0.2">
      <c r="A49" s="974"/>
      <c r="B49" s="976" t="s">
        <v>221</v>
      </c>
      <c r="C49" s="976"/>
      <c r="D49" s="981" t="s">
        <v>16</v>
      </c>
      <c r="E49" s="24" t="s">
        <v>202</v>
      </c>
      <c r="F49" s="83"/>
      <c r="G49" s="83">
        <v>2</v>
      </c>
      <c r="H49" s="84">
        <v>1.85</v>
      </c>
      <c r="I49" s="83" t="s">
        <v>385</v>
      </c>
    </row>
    <row r="50" spans="1:9" x14ac:dyDescent="0.2">
      <c r="A50" s="974"/>
      <c r="B50" s="976"/>
      <c r="C50" s="976"/>
      <c r="D50" s="760"/>
      <c r="E50" s="24" t="s">
        <v>203</v>
      </c>
      <c r="F50" s="83"/>
      <c r="G50" s="83"/>
      <c r="H50" s="84"/>
      <c r="I50" s="83"/>
    </row>
    <row r="51" spans="1:9" x14ac:dyDescent="0.2">
      <c r="A51" s="974"/>
      <c r="B51" s="997" t="s">
        <v>499</v>
      </c>
      <c r="C51" s="1002"/>
      <c r="D51" s="981" t="s">
        <v>19</v>
      </c>
      <c r="E51" s="119" t="s">
        <v>202</v>
      </c>
      <c r="F51" s="83">
        <v>1</v>
      </c>
      <c r="G51" s="83"/>
      <c r="H51" s="84">
        <v>1</v>
      </c>
      <c r="I51" s="83" t="s">
        <v>385</v>
      </c>
    </row>
    <row r="52" spans="1:9" x14ac:dyDescent="0.2">
      <c r="A52" s="974"/>
      <c r="B52" s="725"/>
      <c r="C52" s="1003"/>
      <c r="D52" s="1001"/>
      <c r="E52" s="119" t="s">
        <v>203</v>
      </c>
      <c r="F52" s="83"/>
      <c r="G52" s="83"/>
      <c r="H52" s="84"/>
      <c r="I52" s="83"/>
    </row>
    <row r="53" spans="1:9" x14ac:dyDescent="0.2">
      <c r="A53" s="974"/>
      <c r="B53" s="976" t="s">
        <v>296</v>
      </c>
      <c r="C53" s="976"/>
      <c r="D53" s="981" t="s">
        <v>16</v>
      </c>
      <c r="E53" s="24" t="s">
        <v>202</v>
      </c>
      <c r="F53" s="83">
        <v>1</v>
      </c>
      <c r="G53" s="83"/>
      <c r="H53" s="84">
        <v>7.66</v>
      </c>
      <c r="I53" s="83" t="s">
        <v>385</v>
      </c>
    </row>
    <row r="54" spans="1:9" x14ac:dyDescent="0.2">
      <c r="A54" s="974"/>
      <c r="B54" s="976"/>
      <c r="C54" s="976"/>
      <c r="D54" s="760"/>
      <c r="E54" s="24" t="s">
        <v>203</v>
      </c>
      <c r="F54" s="83"/>
      <c r="G54" s="83"/>
      <c r="H54" s="84"/>
      <c r="I54" s="83"/>
    </row>
    <row r="55" spans="1:9" x14ac:dyDescent="0.2">
      <c r="A55" s="974"/>
      <c r="B55" s="993" t="s">
        <v>372</v>
      </c>
      <c r="C55" s="994"/>
      <c r="D55" s="975" t="s">
        <v>18</v>
      </c>
      <c r="E55" s="24" t="s">
        <v>202</v>
      </c>
      <c r="F55" s="83"/>
      <c r="G55" s="83">
        <v>1</v>
      </c>
      <c r="H55" s="84">
        <v>1.2</v>
      </c>
      <c r="I55" s="83" t="s">
        <v>385</v>
      </c>
    </row>
    <row r="56" spans="1:9" x14ac:dyDescent="0.2">
      <c r="A56" s="974"/>
      <c r="B56" s="995"/>
      <c r="C56" s="996"/>
      <c r="D56" s="760"/>
      <c r="E56" s="24" t="s">
        <v>203</v>
      </c>
      <c r="F56" s="83"/>
      <c r="G56" s="83"/>
      <c r="H56" s="84"/>
      <c r="I56" s="83"/>
    </row>
    <row r="57" spans="1:9" ht="12.75" customHeight="1" x14ac:dyDescent="0.2">
      <c r="A57" s="974"/>
      <c r="B57" s="1004" t="s">
        <v>353</v>
      </c>
      <c r="C57" s="1002"/>
      <c r="D57" s="975" t="s">
        <v>18</v>
      </c>
      <c r="E57" s="24" t="s">
        <v>202</v>
      </c>
      <c r="F57" s="83">
        <v>1</v>
      </c>
      <c r="G57" s="83"/>
      <c r="H57" s="84">
        <v>0.25</v>
      </c>
      <c r="I57" s="83" t="s">
        <v>385</v>
      </c>
    </row>
    <row r="58" spans="1:9" x14ac:dyDescent="0.2">
      <c r="A58" s="974"/>
      <c r="B58" s="725"/>
      <c r="C58" s="1003"/>
      <c r="D58" s="760"/>
      <c r="E58" s="24" t="s">
        <v>203</v>
      </c>
      <c r="F58" s="83"/>
      <c r="G58" s="83"/>
      <c r="H58" s="84"/>
      <c r="I58" s="83"/>
    </row>
    <row r="59" spans="1:9" x14ac:dyDescent="0.2">
      <c r="A59" s="974"/>
      <c r="B59" s="997" t="s">
        <v>502</v>
      </c>
      <c r="C59" s="998"/>
      <c r="D59" s="981" t="s">
        <v>18</v>
      </c>
      <c r="E59" s="119" t="s">
        <v>202</v>
      </c>
      <c r="F59" s="83">
        <v>1</v>
      </c>
      <c r="G59" s="83"/>
      <c r="H59" s="84">
        <v>0.42</v>
      </c>
      <c r="I59" s="120" t="s">
        <v>385</v>
      </c>
    </row>
    <row r="60" spans="1:9" x14ac:dyDescent="0.2">
      <c r="A60" s="974"/>
      <c r="B60" s="999"/>
      <c r="C60" s="1000"/>
      <c r="D60" s="1001"/>
      <c r="E60" s="119" t="s">
        <v>203</v>
      </c>
      <c r="F60" s="83"/>
      <c r="G60" s="83"/>
      <c r="H60" s="84"/>
      <c r="I60" s="120"/>
    </row>
    <row r="61" spans="1:9" x14ac:dyDescent="0.2">
      <c r="A61" s="974"/>
      <c r="B61" s="997" t="s">
        <v>500</v>
      </c>
      <c r="C61" s="998"/>
      <c r="D61" s="981" t="s">
        <v>19</v>
      </c>
      <c r="E61" s="119" t="s">
        <v>202</v>
      </c>
      <c r="F61" s="83">
        <v>1</v>
      </c>
      <c r="G61" s="83"/>
      <c r="H61" s="84">
        <v>0.35</v>
      </c>
      <c r="I61" s="120" t="s">
        <v>385</v>
      </c>
    </row>
    <row r="62" spans="1:9" x14ac:dyDescent="0.2">
      <c r="A62" s="974"/>
      <c r="B62" s="999"/>
      <c r="C62" s="1000"/>
      <c r="D62" s="1001"/>
      <c r="E62" s="119" t="s">
        <v>203</v>
      </c>
      <c r="F62" s="83"/>
      <c r="G62" s="83"/>
      <c r="H62" s="84"/>
      <c r="I62" s="120"/>
    </row>
    <row r="63" spans="1:9" ht="12.75" customHeight="1" x14ac:dyDescent="0.2">
      <c r="A63" s="974"/>
      <c r="B63" s="986" t="s">
        <v>0</v>
      </c>
      <c r="C63" s="987"/>
      <c r="D63" s="988"/>
      <c r="E63" s="401" t="s">
        <v>202</v>
      </c>
      <c r="F63" s="404">
        <f>SUM(F33,F35,F37,F39,F41,F43,F45,F47,F49,F51,F53,F55,F57,F59,F61)</f>
        <v>8</v>
      </c>
      <c r="G63" s="404">
        <f t="shared" ref="G63:G64" si="2">SUM(G35,G37,G39,G41,G43,G45,G47,G49,G51,G53,G55,G57,G59,G61)</f>
        <v>7</v>
      </c>
      <c r="H63" s="405">
        <f>SUM(H33,H35,H37,H39,H41,H43,H45,H47,H49,H51,H53,H55,H57,H59,H61)</f>
        <v>20.070000000000004</v>
      </c>
      <c r="I63" s="1011" t="s">
        <v>329</v>
      </c>
    </row>
    <row r="64" spans="1:9" x14ac:dyDescent="0.2">
      <c r="A64" s="980"/>
      <c r="B64" s="989"/>
      <c r="C64" s="990"/>
      <c r="D64" s="991"/>
      <c r="E64" s="401" t="s">
        <v>203</v>
      </c>
      <c r="F64" s="404">
        <f>SUM(F34,F36,F38,F40,F42,F44,F46,F48,F50,F52,F54,F56,F58,F60,F62)</f>
        <v>0</v>
      </c>
      <c r="G64" s="404">
        <f t="shared" si="2"/>
        <v>0</v>
      </c>
      <c r="H64" s="405">
        <f>SUM(H34,H36,H38,H40,H42,H44,H46,H48,H50,H52,H54,H56,H58,H60,H62)</f>
        <v>0</v>
      </c>
      <c r="I64" s="1012"/>
    </row>
    <row r="65" spans="1:9" ht="17.45" customHeight="1" x14ac:dyDescent="0.2">
      <c r="A65" s="1005" t="s">
        <v>56</v>
      </c>
      <c r="B65" s="1006"/>
      <c r="C65" s="1006"/>
      <c r="D65" s="1007"/>
      <c r="E65" s="406" t="s">
        <v>202</v>
      </c>
      <c r="F65" s="407">
        <f>F23+F31+F33+F63</f>
        <v>10</v>
      </c>
      <c r="G65" s="407">
        <f t="shared" ref="G65:G66" si="3">G7+G9+G23+G31+G33+G63</f>
        <v>10</v>
      </c>
      <c r="H65" s="408">
        <f>H23+H31+H33+H63</f>
        <v>62.94</v>
      </c>
      <c r="I65" s="1011" t="s">
        <v>329</v>
      </c>
    </row>
    <row r="66" spans="1:9" ht="18" customHeight="1" x14ac:dyDescent="0.2">
      <c r="A66" s="1008"/>
      <c r="B66" s="1009"/>
      <c r="C66" s="1009"/>
      <c r="D66" s="1010"/>
      <c r="E66" s="406" t="s">
        <v>203</v>
      </c>
      <c r="F66" s="407">
        <f>F24+F32+F34+F64</f>
        <v>4</v>
      </c>
      <c r="G66" s="407">
        <f t="shared" si="3"/>
        <v>4</v>
      </c>
      <c r="H66" s="408">
        <f>H24+H32+H34+H64</f>
        <v>54.51</v>
      </c>
      <c r="I66" s="1012"/>
    </row>
    <row r="67" spans="1:9" s="20" customFormat="1" ht="12.75" customHeight="1" x14ac:dyDescent="0.2">
      <c r="A67" s="992" t="s">
        <v>294</v>
      </c>
      <c r="B67" s="992"/>
      <c r="C67" s="992"/>
      <c r="D67" s="992"/>
      <c r="E67" s="992"/>
      <c r="F67" s="992"/>
    </row>
    <row r="68" spans="1:9" s="20" customFormat="1" ht="12.75" customHeight="1" x14ac:dyDescent="0.2">
      <c r="A68" s="965" t="s">
        <v>498</v>
      </c>
      <c r="B68" s="966"/>
      <c r="C68" s="966"/>
      <c r="D68" s="966"/>
      <c r="E68" s="966"/>
      <c r="F68" s="966"/>
      <c r="G68" s="966"/>
      <c r="H68" s="966"/>
      <c r="I68" s="966"/>
    </row>
    <row r="69" spans="1:9" x14ac:dyDescent="0.2">
      <c r="A69" s="20"/>
      <c r="B69" s="20"/>
      <c r="C69" s="20"/>
      <c r="D69" s="20"/>
      <c r="E69" s="20"/>
      <c r="F69" s="20"/>
      <c r="G69" s="20"/>
      <c r="H69" s="20"/>
      <c r="I69" s="20"/>
    </row>
  </sheetData>
  <sheetProtection selectLockedCells="1"/>
  <mergeCells count="77">
    <mergeCell ref="A33:A34"/>
    <mergeCell ref="A25:A32"/>
    <mergeCell ref="D47:D48"/>
    <mergeCell ref="D41:D42"/>
    <mergeCell ref="D43:D44"/>
    <mergeCell ref="D45:D46"/>
    <mergeCell ref="B33:C34"/>
    <mergeCell ref="D33:D34"/>
    <mergeCell ref="B43:C44"/>
    <mergeCell ref="B41:C42"/>
    <mergeCell ref="B37:C38"/>
    <mergeCell ref="B39:C40"/>
    <mergeCell ref="B31:D32"/>
    <mergeCell ref="D35:D36"/>
    <mergeCell ref="D39:D40"/>
    <mergeCell ref="D37:D38"/>
    <mergeCell ref="B45:C46"/>
    <mergeCell ref="B63:D64"/>
    <mergeCell ref="A65:D66"/>
    <mergeCell ref="I63:I64"/>
    <mergeCell ref="I65:I66"/>
    <mergeCell ref="D49:D50"/>
    <mergeCell ref="D53:D54"/>
    <mergeCell ref="D57:D58"/>
    <mergeCell ref="I4:I6"/>
    <mergeCell ref="A67:F67"/>
    <mergeCell ref="B47:C48"/>
    <mergeCell ref="B49:C50"/>
    <mergeCell ref="B53:C54"/>
    <mergeCell ref="B55:C56"/>
    <mergeCell ref="D55:D56"/>
    <mergeCell ref="B59:C60"/>
    <mergeCell ref="D59:D60"/>
    <mergeCell ref="B51:C52"/>
    <mergeCell ref="D51:D52"/>
    <mergeCell ref="B61:C62"/>
    <mergeCell ref="D61:D62"/>
    <mergeCell ref="A35:A64"/>
    <mergeCell ref="B57:C58"/>
    <mergeCell ref="B35:C36"/>
    <mergeCell ref="I23:I24"/>
    <mergeCell ref="H1:I1"/>
    <mergeCell ref="D29:D30"/>
    <mergeCell ref="B17:C18"/>
    <mergeCell ref="B23:D24"/>
    <mergeCell ref="B19:C20"/>
    <mergeCell ref="D11:D12"/>
    <mergeCell ref="D13:D14"/>
    <mergeCell ref="D15:D16"/>
    <mergeCell ref="D17:D18"/>
    <mergeCell ref="D19:D20"/>
    <mergeCell ref="D21:D22"/>
    <mergeCell ref="B21:C22"/>
    <mergeCell ref="H4:H6"/>
    <mergeCell ref="B9:C10"/>
    <mergeCell ref="G4:G6"/>
    <mergeCell ref="E4:E6"/>
    <mergeCell ref="D4:D6"/>
    <mergeCell ref="A4:C6"/>
    <mergeCell ref="D7:D8"/>
    <mergeCell ref="F4:F6"/>
    <mergeCell ref="A68:I68"/>
    <mergeCell ref="F42:I42"/>
    <mergeCell ref="A9:A10"/>
    <mergeCell ref="B7:C8"/>
    <mergeCell ref="A7:A8"/>
    <mergeCell ref="D9:D10"/>
    <mergeCell ref="B13:C14"/>
    <mergeCell ref="B11:C12"/>
    <mergeCell ref="B15:C16"/>
    <mergeCell ref="I31:I32"/>
    <mergeCell ref="B29:C30"/>
    <mergeCell ref="D25:D26"/>
    <mergeCell ref="A11:A24"/>
    <mergeCell ref="D27:D28"/>
    <mergeCell ref="B27:C28"/>
    <mergeCell ref="B25:C26"/>
  </mergeCells>
  <phoneticPr fontId="2" type="noConversion"/>
  <conditionalFormatting sqref="F35:I38 F25:I30 F41:I41 F49:I62 F7:I22 F43:I46 F42">
    <cfRule type="cellIs" dxfId="7" priority="8" stopIfTrue="1" operator="equal">
      <formula>0</formula>
    </cfRule>
  </conditionalFormatting>
  <conditionalFormatting sqref="F23:H24">
    <cfRule type="cellIs" dxfId="6" priority="7" stopIfTrue="1" operator="equal">
      <formula>0</formula>
    </cfRule>
  </conditionalFormatting>
  <conditionalFormatting sqref="F31:H32">
    <cfRule type="cellIs" dxfId="5" priority="6" stopIfTrue="1" operator="equal">
      <formula>0</formula>
    </cfRule>
  </conditionalFormatting>
  <conditionalFormatting sqref="F33:I33 F34 I34">
    <cfRule type="cellIs" dxfId="4" priority="5" stopIfTrue="1" operator="equal">
      <formula>0</formula>
    </cfRule>
  </conditionalFormatting>
  <conditionalFormatting sqref="G34:H34">
    <cfRule type="cellIs" dxfId="3" priority="4" stopIfTrue="1" operator="equal">
      <formula>0</formula>
    </cfRule>
  </conditionalFormatting>
  <conditionalFormatting sqref="F39:I40">
    <cfRule type="cellIs" dxfId="2" priority="3" stopIfTrue="1" operator="equal">
      <formula>0</formula>
    </cfRule>
  </conditionalFormatting>
  <conditionalFormatting sqref="F48:I48">
    <cfRule type="cellIs" dxfId="1" priority="2" stopIfTrue="1" operator="equal">
      <formula>0</formula>
    </cfRule>
  </conditionalFormatting>
  <conditionalFormatting sqref="F47:I47">
    <cfRule type="cellIs" dxfId="0" priority="1" stopIfTrue="1" operator="equal">
      <formula>0</formula>
    </cfRule>
  </conditionalFormatting>
  <printOptions horizontalCentered="1"/>
  <pageMargins left="0.35433070866141736" right="0.19685039370078741" top="0.78740157480314965" bottom="1.84" header="0.51181102362204722" footer="0.51181102362204722"/>
  <pageSetup paperSize="9" scale="7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X19"/>
  <sheetViews>
    <sheetView showGridLines="0" view="pageBreakPreview" zoomScale="140" zoomScaleNormal="100" zoomScaleSheetLayoutView="140" workbookViewId="0">
      <selection activeCell="AB9" sqref="AB9"/>
    </sheetView>
  </sheetViews>
  <sheetFormatPr defaultColWidth="9.140625" defaultRowHeight="12.75" x14ac:dyDescent="0.2"/>
  <cols>
    <col min="1" max="1" width="21.5703125" style="87" customWidth="1"/>
    <col min="2" max="2" width="5.140625" style="87" customWidth="1"/>
    <col min="3" max="3" width="5.42578125" style="87" customWidth="1"/>
    <col min="4" max="4" width="3.85546875" style="87" customWidth="1"/>
    <col min="5" max="5" width="4.5703125" style="87" customWidth="1"/>
    <col min="6" max="6" width="3.5703125" style="87" customWidth="1"/>
    <col min="7" max="7" width="3.85546875" style="87" customWidth="1"/>
    <col min="8" max="8" width="4.140625" style="87" customWidth="1"/>
    <col min="9" max="10" width="3.85546875" style="87" customWidth="1"/>
    <col min="11" max="11" width="4.5703125" style="87" customWidth="1"/>
    <col min="12" max="12" width="4.85546875" style="87" customWidth="1"/>
    <col min="13" max="15" width="4.28515625" style="87" customWidth="1"/>
    <col min="16" max="16" width="4.140625" style="87" customWidth="1"/>
    <col min="17" max="17" width="4.42578125" style="87" customWidth="1"/>
    <col min="18" max="18" width="4.28515625" style="87" customWidth="1"/>
    <col min="19" max="19" width="6" style="87" customWidth="1"/>
    <col min="20" max="22" width="4.5703125" style="87" customWidth="1"/>
    <col min="23" max="24" width="4.140625" style="87" customWidth="1"/>
    <col min="25" max="16384" width="9.140625" style="87"/>
  </cols>
  <sheetData>
    <row r="1" spans="1:24" s="86" customFormat="1" x14ac:dyDescent="0.2">
      <c r="A1" s="86" t="s">
        <v>24</v>
      </c>
      <c r="U1" s="597" t="s">
        <v>376</v>
      </c>
      <c r="V1" s="597"/>
      <c r="W1" s="597"/>
      <c r="X1" s="597"/>
    </row>
    <row r="2" spans="1:24" x14ac:dyDescent="0.2">
      <c r="A2" s="605" t="s">
        <v>247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</row>
    <row r="3" spans="1:24" x14ac:dyDescent="0.2">
      <c r="A3" s="606" t="s">
        <v>248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</row>
    <row r="4" spans="1:24" ht="13.5" thickBot="1" x14ac:dyDescent="0.25">
      <c r="A4" s="88"/>
      <c r="B4" s="89"/>
      <c r="C4" s="89"/>
      <c r="D4" s="89"/>
      <c r="E4" s="89"/>
      <c r="F4" s="89"/>
      <c r="G4" s="89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4" x14ac:dyDescent="0.2">
      <c r="A5" s="609" t="s">
        <v>225</v>
      </c>
      <c r="B5" s="611" t="s">
        <v>234</v>
      </c>
      <c r="C5" s="612"/>
      <c r="D5" s="621" t="s">
        <v>235</v>
      </c>
      <c r="E5" s="621"/>
      <c r="F5" s="621"/>
      <c r="G5" s="621"/>
      <c r="H5" s="621"/>
      <c r="I5" s="621"/>
      <c r="J5" s="618" t="s">
        <v>25</v>
      </c>
      <c r="K5" s="621" t="s">
        <v>236</v>
      </c>
      <c r="L5" s="621"/>
      <c r="M5" s="623" t="s">
        <v>26</v>
      </c>
      <c r="N5" s="623"/>
      <c r="O5" s="623"/>
      <c r="P5" s="623"/>
      <c r="Q5" s="623"/>
      <c r="R5" s="623"/>
      <c r="S5" s="623"/>
      <c r="T5" s="623"/>
      <c r="U5" s="623"/>
      <c r="V5" s="623"/>
      <c r="W5" s="618" t="s">
        <v>27</v>
      </c>
      <c r="X5" s="598" t="s">
        <v>28</v>
      </c>
    </row>
    <row r="6" spans="1:24" x14ac:dyDescent="0.2">
      <c r="A6" s="610"/>
      <c r="B6" s="613"/>
      <c r="C6" s="614"/>
      <c r="D6" s="622"/>
      <c r="E6" s="622"/>
      <c r="F6" s="622"/>
      <c r="G6" s="622"/>
      <c r="H6" s="622"/>
      <c r="I6" s="622"/>
      <c r="J6" s="601"/>
      <c r="K6" s="622"/>
      <c r="L6" s="622"/>
      <c r="M6" s="624"/>
      <c r="N6" s="624"/>
      <c r="O6" s="624"/>
      <c r="P6" s="624"/>
      <c r="Q6" s="624"/>
      <c r="R6" s="624"/>
      <c r="S6" s="624"/>
      <c r="T6" s="624"/>
      <c r="U6" s="624"/>
      <c r="V6" s="624"/>
      <c r="W6" s="601"/>
      <c r="X6" s="599"/>
    </row>
    <row r="7" spans="1:24" x14ac:dyDescent="0.2">
      <c r="A7" s="610"/>
      <c r="B7" s="613"/>
      <c r="C7" s="614"/>
      <c r="D7" s="622"/>
      <c r="E7" s="622"/>
      <c r="F7" s="622"/>
      <c r="G7" s="622"/>
      <c r="H7" s="622"/>
      <c r="I7" s="622"/>
      <c r="J7" s="601"/>
      <c r="K7" s="622"/>
      <c r="L7" s="622"/>
      <c r="M7" s="624"/>
      <c r="N7" s="624"/>
      <c r="O7" s="624"/>
      <c r="P7" s="624"/>
      <c r="Q7" s="624"/>
      <c r="R7" s="624"/>
      <c r="S7" s="624"/>
      <c r="T7" s="624"/>
      <c r="U7" s="624"/>
      <c r="V7" s="624"/>
      <c r="W7" s="601"/>
      <c r="X7" s="599"/>
    </row>
    <row r="8" spans="1:24" ht="48" customHeight="1" x14ac:dyDescent="0.2">
      <c r="A8" s="607" t="s">
        <v>278</v>
      </c>
      <c r="B8" s="616" t="s">
        <v>29</v>
      </c>
      <c r="C8" s="601" t="s">
        <v>332</v>
      </c>
      <c r="D8" s="601" t="s">
        <v>30</v>
      </c>
      <c r="E8" s="619" t="s">
        <v>374</v>
      </c>
      <c r="F8" s="601" t="s">
        <v>31</v>
      </c>
      <c r="G8" s="601" t="s">
        <v>395</v>
      </c>
      <c r="H8" s="601" t="s">
        <v>32</v>
      </c>
      <c r="I8" s="601" t="s">
        <v>375</v>
      </c>
      <c r="J8" s="601"/>
      <c r="K8" s="601" t="s">
        <v>333</v>
      </c>
      <c r="L8" s="601" t="s">
        <v>334</v>
      </c>
      <c r="M8" s="601" t="s">
        <v>425</v>
      </c>
      <c r="N8" s="601" t="s">
        <v>335</v>
      </c>
      <c r="O8" s="601" t="s">
        <v>429</v>
      </c>
      <c r="P8" s="601" t="s">
        <v>242</v>
      </c>
      <c r="Q8" s="601" t="s">
        <v>336</v>
      </c>
      <c r="R8" s="603" t="s">
        <v>430</v>
      </c>
      <c r="S8" s="603" t="s">
        <v>427</v>
      </c>
      <c r="T8" s="603" t="s">
        <v>426</v>
      </c>
      <c r="U8" s="619" t="s">
        <v>428</v>
      </c>
      <c r="V8" s="601" t="s">
        <v>431</v>
      </c>
      <c r="W8" s="601"/>
      <c r="X8" s="599"/>
    </row>
    <row r="9" spans="1:24" ht="62.25" customHeight="1" thickBot="1" x14ac:dyDescent="0.25">
      <c r="A9" s="608"/>
      <c r="B9" s="617"/>
      <c r="C9" s="615"/>
      <c r="D9" s="602"/>
      <c r="E9" s="620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4"/>
      <c r="S9" s="604"/>
      <c r="T9" s="604"/>
      <c r="U9" s="620"/>
      <c r="V9" s="602"/>
      <c r="W9" s="602"/>
      <c r="X9" s="600"/>
    </row>
    <row r="10" spans="1:24" ht="15" customHeight="1" thickBot="1" x14ac:dyDescent="0.25">
      <c r="A10" s="173" t="s">
        <v>33</v>
      </c>
      <c r="B10" s="169" t="s">
        <v>34</v>
      </c>
      <c r="C10" s="165" t="s">
        <v>34</v>
      </c>
      <c r="D10" s="165" t="s">
        <v>34</v>
      </c>
      <c r="E10" s="165" t="s">
        <v>34</v>
      </c>
      <c r="F10" s="165" t="s">
        <v>34</v>
      </c>
      <c r="G10" s="165" t="s">
        <v>34</v>
      </c>
      <c r="H10" s="165" t="s">
        <v>34</v>
      </c>
      <c r="I10" s="165" t="s">
        <v>34</v>
      </c>
      <c r="J10" s="165" t="s">
        <v>34</v>
      </c>
      <c r="K10" s="165" t="s">
        <v>35</v>
      </c>
      <c r="L10" s="165" t="s">
        <v>34</v>
      </c>
      <c r="M10" s="165" t="s">
        <v>35</v>
      </c>
      <c r="N10" s="165" t="s">
        <v>34</v>
      </c>
      <c r="O10" s="165" t="s">
        <v>34</v>
      </c>
      <c r="P10" s="165" t="s">
        <v>34</v>
      </c>
      <c r="Q10" s="165" t="s">
        <v>34</v>
      </c>
      <c r="R10" s="165" t="s">
        <v>34</v>
      </c>
      <c r="S10" s="165" t="s">
        <v>34</v>
      </c>
      <c r="T10" s="165" t="s">
        <v>34</v>
      </c>
      <c r="U10" s="165" t="s">
        <v>34</v>
      </c>
      <c r="V10" s="165" t="s">
        <v>34</v>
      </c>
      <c r="W10" s="165" t="s">
        <v>35</v>
      </c>
      <c r="X10" s="166" t="s">
        <v>36</v>
      </c>
    </row>
    <row r="11" spans="1:24" ht="15" customHeight="1" x14ac:dyDescent="0.2">
      <c r="A11" s="174" t="s">
        <v>313</v>
      </c>
      <c r="B11" s="170">
        <v>0</v>
      </c>
      <c r="C11" s="163">
        <v>40</v>
      </c>
      <c r="D11" s="163">
        <v>0</v>
      </c>
      <c r="E11" s="163">
        <v>3</v>
      </c>
      <c r="F11" s="163">
        <v>0</v>
      </c>
      <c r="G11" s="163">
        <v>0</v>
      </c>
      <c r="H11" s="163">
        <v>2</v>
      </c>
      <c r="I11" s="163">
        <v>0</v>
      </c>
      <c r="J11" s="163">
        <v>3</v>
      </c>
      <c r="K11" s="163">
        <v>3</v>
      </c>
      <c r="L11" s="163">
        <v>4</v>
      </c>
      <c r="M11" s="163">
        <v>0</v>
      </c>
      <c r="N11" s="163">
        <v>40</v>
      </c>
      <c r="O11" s="163">
        <v>1</v>
      </c>
      <c r="P11" s="163">
        <v>6</v>
      </c>
      <c r="Q11" s="163">
        <v>40</v>
      </c>
      <c r="R11" s="163"/>
      <c r="S11" s="163">
        <v>210</v>
      </c>
      <c r="T11" s="163">
        <v>10</v>
      </c>
      <c r="U11" s="163"/>
      <c r="V11" s="163">
        <v>160</v>
      </c>
      <c r="W11" s="163">
        <v>7</v>
      </c>
      <c r="X11" s="164">
        <v>3</v>
      </c>
    </row>
    <row r="12" spans="1:24" ht="15" customHeight="1" x14ac:dyDescent="0.2">
      <c r="A12" s="175" t="s">
        <v>390</v>
      </c>
      <c r="B12" s="171">
        <v>0</v>
      </c>
      <c r="C12" s="91">
        <v>20</v>
      </c>
      <c r="D12" s="91">
        <v>0</v>
      </c>
      <c r="E12" s="91">
        <v>2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2</v>
      </c>
      <c r="L12" s="91">
        <v>2</v>
      </c>
      <c r="M12" s="91">
        <v>0</v>
      </c>
      <c r="N12" s="91">
        <v>50</v>
      </c>
      <c r="O12" s="91">
        <v>0</v>
      </c>
      <c r="P12" s="91">
        <v>4</v>
      </c>
      <c r="Q12" s="91">
        <v>20</v>
      </c>
      <c r="R12" s="91"/>
      <c r="S12" s="91">
        <v>88</v>
      </c>
      <c r="T12" s="91">
        <v>0</v>
      </c>
      <c r="U12" s="91"/>
      <c r="V12" s="91">
        <v>80</v>
      </c>
      <c r="W12" s="91">
        <v>8</v>
      </c>
      <c r="X12" s="162">
        <v>2</v>
      </c>
    </row>
    <row r="13" spans="1:24" ht="15" customHeight="1" x14ac:dyDescent="0.2">
      <c r="A13" s="175" t="s">
        <v>391</v>
      </c>
      <c r="B13" s="171">
        <v>0</v>
      </c>
      <c r="C13" s="91">
        <v>20</v>
      </c>
      <c r="D13" s="91">
        <v>0</v>
      </c>
      <c r="E13" s="91">
        <v>2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2</v>
      </c>
      <c r="L13" s="91">
        <v>2</v>
      </c>
      <c r="M13" s="91">
        <v>0</v>
      </c>
      <c r="N13" s="91">
        <v>28</v>
      </c>
      <c r="O13" s="91">
        <v>0</v>
      </c>
      <c r="P13" s="91">
        <v>6</v>
      </c>
      <c r="Q13" s="91">
        <v>20</v>
      </c>
      <c r="R13" s="91">
        <v>0</v>
      </c>
      <c r="S13" s="91">
        <v>88</v>
      </c>
      <c r="T13" s="91">
        <v>0</v>
      </c>
      <c r="U13" s="91"/>
      <c r="V13" s="91">
        <v>80</v>
      </c>
      <c r="W13" s="91">
        <v>8</v>
      </c>
      <c r="X13" s="162">
        <v>2</v>
      </c>
    </row>
    <row r="14" spans="1:24" ht="15" customHeight="1" x14ac:dyDescent="0.2">
      <c r="A14" s="175" t="s">
        <v>74</v>
      </c>
      <c r="B14" s="171">
        <v>0</v>
      </c>
      <c r="C14" s="91">
        <v>20</v>
      </c>
      <c r="D14" s="91">
        <v>0</v>
      </c>
      <c r="E14" s="91">
        <v>2</v>
      </c>
      <c r="F14" s="91"/>
      <c r="G14" s="91">
        <v>0</v>
      </c>
      <c r="H14" s="91">
        <v>0</v>
      </c>
      <c r="I14" s="91">
        <v>0</v>
      </c>
      <c r="J14" s="91">
        <v>0</v>
      </c>
      <c r="K14" s="91">
        <v>2</v>
      </c>
      <c r="L14" s="91">
        <v>2</v>
      </c>
      <c r="M14" s="91">
        <v>0</v>
      </c>
      <c r="N14" s="91">
        <v>28</v>
      </c>
      <c r="O14" s="91">
        <v>0</v>
      </c>
      <c r="P14" s="91">
        <v>6</v>
      </c>
      <c r="Q14" s="91">
        <v>20</v>
      </c>
      <c r="R14" s="91"/>
      <c r="S14" s="91">
        <v>88</v>
      </c>
      <c r="T14" s="91">
        <v>0</v>
      </c>
      <c r="U14" s="91"/>
      <c r="V14" s="91">
        <v>80</v>
      </c>
      <c r="W14" s="91">
        <v>8</v>
      </c>
      <c r="X14" s="162">
        <v>3</v>
      </c>
    </row>
    <row r="15" spans="1:24" ht="15" customHeight="1" x14ac:dyDescent="0.2">
      <c r="A15" s="175" t="s">
        <v>314</v>
      </c>
      <c r="B15" s="171">
        <v>0</v>
      </c>
      <c r="C15" s="91">
        <v>12</v>
      </c>
      <c r="D15" s="91"/>
      <c r="E15" s="91">
        <v>2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2</v>
      </c>
      <c r="L15" s="91">
        <v>1</v>
      </c>
      <c r="M15" s="91">
        <v>0</v>
      </c>
      <c r="N15" s="91">
        <v>12</v>
      </c>
      <c r="O15" s="91">
        <v>0</v>
      </c>
      <c r="P15" s="91">
        <v>2</v>
      </c>
      <c r="Q15" s="91">
        <v>12</v>
      </c>
      <c r="R15" s="91">
        <v>0</v>
      </c>
      <c r="S15" s="91">
        <v>56</v>
      </c>
      <c r="T15" s="91">
        <v>0</v>
      </c>
      <c r="U15" s="91"/>
      <c r="V15" s="91">
        <v>48</v>
      </c>
      <c r="W15" s="91">
        <v>2</v>
      </c>
      <c r="X15" s="162">
        <v>1</v>
      </c>
    </row>
    <row r="16" spans="1:24" ht="15" customHeight="1" x14ac:dyDescent="0.2">
      <c r="A16" s="175" t="s">
        <v>392</v>
      </c>
      <c r="B16" s="171">
        <v>0</v>
      </c>
      <c r="C16" s="91">
        <v>12</v>
      </c>
      <c r="D16" s="91">
        <v>0</v>
      </c>
      <c r="E16" s="91">
        <v>1</v>
      </c>
      <c r="F16" s="91">
        <v>0</v>
      </c>
      <c r="G16" s="91"/>
      <c r="H16" s="91">
        <v>0</v>
      </c>
      <c r="I16" s="91">
        <v>1</v>
      </c>
      <c r="J16" s="91">
        <v>0</v>
      </c>
      <c r="K16" s="91">
        <v>1</v>
      </c>
      <c r="L16" s="91">
        <v>2</v>
      </c>
      <c r="M16" s="91">
        <v>0</v>
      </c>
      <c r="N16" s="91">
        <v>14</v>
      </c>
      <c r="O16" s="91">
        <v>0</v>
      </c>
      <c r="P16" s="91">
        <v>2</v>
      </c>
      <c r="Q16" s="91">
        <v>12</v>
      </c>
      <c r="R16" s="91">
        <v>4</v>
      </c>
      <c r="S16" s="91">
        <v>52</v>
      </c>
      <c r="T16" s="91">
        <v>0</v>
      </c>
      <c r="U16" s="91"/>
      <c r="V16" s="91">
        <v>48</v>
      </c>
      <c r="W16" s="91">
        <v>2</v>
      </c>
      <c r="X16" s="162">
        <v>1</v>
      </c>
    </row>
    <row r="17" spans="1:24" ht="15" customHeight="1" x14ac:dyDescent="0.2">
      <c r="A17" s="175" t="s">
        <v>393</v>
      </c>
      <c r="B17" s="171"/>
      <c r="C17" s="91">
        <v>12</v>
      </c>
      <c r="D17" s="91"/>
      <c r="E17" s="91">
        <v>1</v>
      </c>
      <c r="F17" s="91">
        <v>0</v>
      </c>
      <c r="G17" s="91"/>
      <c r="H17" s="91">
        <v>0</v>
      </c>
      <c r="I17" s="91">
        <v>1</v>
      </c>
      <c r="J17" s="91">
        <v>0</v>
      </c>
      <c r="K17" s="91">
        <v>1</v>
      </c>
      <c r="L17" s="91">
        <v>1</v>
      </c>
      <c r="M17" s="91"/>
      <c r="N17" s="91">
        <v>12</v>
      </c>
      <c r="O17" s="91">
        <v>0</v>
      </c>
      <c r="P17" s="91">
        <v>2</v>
      </c>
      <c r="Q17" s="91">
        <v>12</v>
      </c>
      <c r="R17" s="91">
        <v>4</v>
      </c>
      <c r="S17" s="91">
        <v>52</v>
      </c>
      <c r="T17" s="91">
        <v>0</v>
      </c>
      <c r="U17" s="91"/>
      <c r="V17" s="91">
        <v>60</v>
      </c>
      <c r="W17" s="91">
        <v>2</v>
      </c>
      <c r="X17" s="162">
        <v>2</v>
      </c>
    </row>
    <row r="18" spans="1:24" ht="15" customHeight="1" thickBot="1" x14ac:dyDescent="0.25">
      <c r="A18" s="176" t="s">
        <v>394</v>
      </c>
      <c r="B18" s="172">
        <v>10</v>
      </c>
      <c r="C18" s="167"/>
      <c r="D18" s="167">
        <v>3</v>
      </c>
      <c r="E18" s="167"/>
      <c r="F18" s="167"/>
      <c r="G18" s="167"/>
      <c r="H18" s="167"/>
      <c r="I18" s="167"/>
      <c r="J18" s="167"/>
      <c r="K18" s="167"/>
      <c r="L18" s="167">
        <v>1</v>
      </c>
      <c r="M18" s="167">
        <v>16</v>
      </c>
      <c r="N18" s="167"/>
      <c r="O18" s="167">
        <v>1</v>
      </c>
      <c r="P18" s="167"/>
      <c r="Q18" s="167"/>
      <c r="R18" s="167">
        <v>8</v>
      </c>
      <c r="S18" s="167"/>
      <c r="T18" s="167"/>
      <c r="U18" s="167">
        <v>24</v>
      </c>
      <c r="V18" s="167"/>
      <c r="W18" s="167"/>
      <c r="X18" s="168"/>
    </row>
    <row r="19" spans="1:24" ht="15" customHeight="1" thickBot="1" x14ac:dyDescent="0.25">
      <c r="A19" s="366" t="s">
        <v>312</v>
      </c>
      <c r="B19" s="367">
        <f t="shared" ref="B19:X19" si="0">SUM(B11:B18)</f>
        <v>10</v>
      </c>
      <c r="C19" s="368">
        <f t="shared" si="0"/>
        <v>136</v>
      </c>
      <c r="D19" s="368">
        <f t="shared" si="0"/>
        <v>3</v>
      </c>
      <c r="E19" s="368">
        <f t="shared" si="0"/>
        <v>13</v>
      </c>
      <c r="F19" s="368">
        <f t="shared" si="0"/>
        <v>0</v>
      </c>
      <c r="G19" s="368">
        <f t="shared" si="0"/>
        <v>0</v>
      </c>
      <c r="H19" s="368">
        <f t="shared" si="0"/>
        <v>2</v>
      </c>
      <c r="I19" s="368">
        <f t="shared" si="0"/>
        <v>2</v>
      </c>
      <c r="J19" s="368">
        <f t="shared" si="0"/>
        <v>3</v>
      </c>
      <c r="K19" s="368">
        <f t="shared" si="0"/>
        <v>13</v>
      </c>
      <c r="L19" s="368">
        <f t="shared" si="0"/>
        <v>15</v>
      </c>
      <c r="M19" s="368">
        <f t="shared" si="0"/>
        <v>16</v>
      </c>
      <c r="N19" s="368">
        <f t="shared" si="0"/>
        <v>184</v>
      </c>
      <c r="O19" s="368">
        <f t="shared" si="0"/>
        <v>2</v>
      </c>
      <c r="P19" s="368">
        <f t="shared" si="0"/>
        <v>28</v>
      </c>
      <c r="Q19" s="368">
        <f t="shared" si="0"/>
        <v>136</v>
      </c>
      <c r="R19" s="368">
        <f t="shared" si="0"/>
        <v>16</v>
      </c>
      <c r="S19" s="368">
        <f t="shared" si="0"/>
        <v>634</v>
      </c>
      <c r="T19" s="368">
        <f t="shared" si="0"/>
        <v>10</v>
      </c>
      <c r="U19" s="368">
        <f t="shared" si="0"/>
        <v>24</v>
      </c>
      <c r="V19" s="368">
        <f t="shared" si="0"/>
        <v>556</v>
      </c>
      <c r="W19" s="368">
        <f t="shared" si="0"/>
        <v>37</v>
      </c>
      <c r="X19" s="369">
        <f t="shared" si="0"/>
        <v>14</v>
      </c>
    </row>
  </sheetData>
  <sheetProtection selectLockedCells="1"/>
  <mergeCells count="32">
    <mergeCell ref="B5:C7"/>
    <mergeCell ref="C8:C9"/>
    <mergeCell ref="B8:B9"/>
    <mergeCell ref="W5:W9"/>
    <mergeCell ref="T8:T9"/>
    <mergeCell ref="U8:U9"/>
    <mergeCell ref="D8:D9"/>
    <mergeCell ref="D5:I7"/>
    <mergeCell ref="J5:J9"/>
    <mergeCell ref="E8:E9"/>
    <mergeCell ref="M5:V7"/>
    <mergeCell ref="L8:L9"/>
    <mergeCell ref="K5:L7"/>
    <mergeCell ref="G8:G9"/>
    <mergeCell ref="H8:H9"/>
    <mergeCell ref="F8:F9"/>
    <mergeCell ref="U1:X1"/>
    <mergeCell ref="X5:X9"/>
    <mergeCell ref="I8:I9"/>
    <mergeCell ref="V8:V9"/>
    <mergeCell ref="M8:M9"/>
    <mergeCell ref="N8:N9"/>
    <mergeCell ref="S8:S9"/>
    <mergeCell ref="P8:P9"/>
    <mergeCell ref="O8:O9"/>
    <mergeCell ref="Q8:Q9"/>
    <mergeCell ref="R8:R9"/>
    <mergeCell ref="A2:W2"/>
    <mergeCell ref="A3:W3"/>
    <mergeCell ref="A8:A9"/>
    <mergeCell ref="A5:A7"/>
    <mergeCell ref="K8:K9"/>
  </mergeCells>
  <phoneticPr fontId="3" type="noConversion"/>
  <conditionalFormatting sqref="B11:X18">
    <cfRule type="cellIs" dxfId="74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37"/>
  <sheetViews>
    <sheetView showGridLines="0" zoomScaleNormal="100" zoomScaleSheetLayoutView="100" workbookViewId="0">
      <selection activeCell="B34" sqref="B34"/>
    </sheetView>
  </sheetViews>
  <sheetFormatPr defaultColWidth="9.140625" defaultRowHeight="12.75" x14ac:dyDescent="0.2"/>
  <cols>
    <col min="1" max="1" width="22.28515625" style="6" customWidth="1"/>
    <col min="2" max="3" width="10.7109375" style="6" customWidth="1"/>
    <col min="4" max="4" width="9.140625" style="6"/>
    <col min="5" max="5" width="12.85546875" style="6" customWidth="1"/>
    <col min="6" max="6" width="10.85546875" style="6" customWidth="1"/>
    <col min="7" max="7" width="14" style="6" customWidth="1"/>
    <col min="8" max="8" width="12.5703125" style="6" customWidth="1"/>
    <col min="9" max="9" width="13.28515625" style="6" customWidth="1"/>
    <col min="10" max="10" width="23" style="6" customWidth="1"/>
    <col min="11" max="11" width="5.28515625" style="6" customWidth="1"/>
    <col min="12" max="16384" width="9.140625" style="6"/>
  </cols>
  <sheetData>
    <row r="1" spans="1:12" s="5" customFormat="1" x14ac:dyDescent="0.2">
      <c r="I1" s="125" t="s">
        <v>37</v>
      </c>
    </row>
    <row r="2" spans="1:12" x14ac:dyDescent="0.2">
      <c r="A2" s="629" t="s">
        <v>378</v>
      </c>
      <c r="B2" s="629"/>
      <c r="C2" s="629"/>
      <c r="D2" s="629"/>
      <c r="E2" s="629"/>
      <c r="F2" s="629"/>
      <c r="G2" s="629"/>
      <c r="H2" s="629"/>
      <c r="I2" s="629"/>
      <c r="J2" s="47"/>
      <c r="K2" s="47"/>
      <c r="L2" s="47"/>
    </row>
    <row r="3" spans="1:12" x14ac:dyDescent="0.2">
      <c r="A3" s="625" t="s">
        <v>377</v>
      </c>
      <c r="B3" s="625"/>
      <c r="C3" s="625"/>
      <c r="D3" s="625"/>
      <c r="E3" s="625"/>
      <c r="F3" s="625"/>
      <c r="G3" s="625"/>
      <c r="H3" s="625"/>
      <c r="I3" s="625"/>
      <c r="J3" s="47"/>
      <c r="K3" s="47"/>
      <c r="L3" s="47"/>
    </row>
    <row r="4" spans="1:12" ht="13.5" thickBot="1" x14ac:dyDescent="0.25"/>
    <row r="5" spans="1:12" x14ac:dyDescent="0.2">
      <c r="A5" s="640" t="s">
        <v>432</v>
      </c>
      <c r="B5" s="632" t="s">
        <v>234</v>
      </c>
      <c r="C5" s="634" t="s">
        <v>235</v>
      </c>
      <c r="D5" s="634" t="s">
        <v>398</v>
      </c>
      <c r="E5" s="634" t="s">
        <v>26</v>
      </c>
      <c r="F5" s="634" t="s">
        <v>27</v>
      </c>
      <c r="G5" s="634" t="s">
        <v>249</v>
      </c>
      <c r="H5" s="636" t="s">
        <v>399</v>
      </c>
      <c r="I5" s="630" t="s">
        <v>28</v>
      </c>
    </row>
    <row r="6" spans="1:12" x14ac:dyDescent="0.2">
      <c r="A6" s="641"/>
      <c r="B6" s="633"/>
      <c r="C6" s="635"/>
      <c r="D6" s="635"/>
      <c r="E6" s="635"/>
      <c r="F6" s="635"/>
      <c r="G6" s="635"/>
      <c r="H6" s="637"/>
      <c r="I6" s="631"/>
    </row>
    <row r="7" spans="1:12" x14ac:dyDescent="0.2">
      <c r="A7" s="641"/>
      <c r="B7" s="633"/>
      <c r="C7" s="635"/>
      <c r="D7" s="635"/>
      <c r="E7" s="635"/>
      <c r="F7" s="635"/>
      <c r="G7" s="635"/>
      <c r="H7" s="637"/>
      <c r="I7" s="631"/>
    </row>
    <row r="8" spans="1:12" x14ac:dyDescent="0.2">
      <c r="A8" s="641"/>
      <c r="B8" s="633"/>
      <c r="C8" s="635"/>
      <c r="D8" s="635"/>
      <c r="E8" s="635"/>
      <c r="F8" s="635"/>
      <c r="G8" s="635"/>
      <c r="H8" s="638"/>
      <c r="I8" s="631"/>
    </row>
    <row r="9" spans="1:12" ht="13.5" thickBot="1" x14ac:dyDescent="0.25">
      <c r="A9" s="642"/>
      <c r="B9" s="362" t="s">
        <v>38</v>
      </c>
      <c r="C9" s="363" t="s">
        <v>39</v>
      </c>
      <c r="D9" s="363" t="s">
        <v>40</v>
      </c>
      <c r="E9" s="363" t="s">
        <v>41</v>
      </c>
      <c r="F9" s="364"/>
      <c r="G9" s="364"/>
      <c r="H9" s="364"/>
      <c r="I9" s="365" t="s">
        <v>42</v>
      </c>
    </row>
    <row r="10" spans="1:12" ht="18" customHeight="1" thickBot="1" x14ac:dyDescent="0.25">
      <c r="A10" s="414" t="s">
        <v>222</v>
      </c>
      <c r="B10" s="415" t="s">
        <v>35</v>
      </c>
      <c r="C10" s="416" t="s">
        <v>43</v>
      </c>
      <c r="D10" s="416" t="s">
        <v>36</v>
      </c>
      <c r="E10" s="416" t="s">
        <v>36</v>
      </c>
      <c r="F10" s="416" t="s">
        <v>36</v>
      </c>
      <c r="G10" s="416" t="s">
        <v>36</v>
      </c>
      <c r="H10" s="416" t="s">
        <v>34</v>
      </c>
      <c r="I10" s="417" t="s">
        <v>36</v>
      </c>
    </row>
    <row r="11" spans="1:12" ht="18" customHeight="1" x14ac:dyDescent="0.2">
      <c r="A11" s="410" t="s">
        <v>281</v>
      </c>
      <c r="B11" s="411">
        <v>98</v>
      </c>
      <c r="C11" s="412">
        <v>11</v>
      </c>
      <c r="D11" s="412">
        <v>13</v>
      </c>
      <c r="E11" s="412">
        <v>305</v>
      </c>
      <c r="F11" s="412">
        <v>3</v>
      </c>
      <c r="G11" s="412">
        <v>6</v>
      </c>
      <c r="H11" s="412">
        <v>5</v>
      </c>
      <c r="I11" s="413">
        <v>13</v>
      </c>
    </row>
    <row r="12" spans="1:12" ht="18" customHeight="1" x14ac:dyDescent="0.2">
      <c r="A12" s="182" t="s">
        <v>282</v>
      </c>
      <c r="B12" s="180">
        <v>24</v>
      </c>
      <c r="C12" s="9">
        <v>5</v>
      </c>
      <c r="D12" s="9">
        <v>4</v>
      </c>
      <c r="E12" s="9">
        <v>108</v>
      </c>
      <c r="F12" s="9">
        <v>0</v>
      </c>
      <c r="G12" s="9">
        <v>0</v>
      </c>
      <c r="H12" s="9">
        <v>1</v>
      </c>
      <c r="I12" s="177">
        <v>0</v>
      </c>
    </row>
    <row r="13" spans="1:12" ht="18" customHeight="1" x14ac:dyDescent="0.2">
      <c r="A13" s="182" t="s">
        <v>283</v>
      </c>
      <c r="B13" s="180">
        <v>13</v>
      </c>
      <c r="C13" s="9">
        <v>2</v>
      </c>
      <c r="D13" s="9">
        <v>3</v>
      </c>
      <c r="E13" s="9">
        <v>62</v>
      </c>
      <c r="F13" s="9">
        <v>0</v>
      </c>
      <c r="G13" s="9">
        <v>0</v>
      </c>
      <c r="H13" s="9">
        <v>1</v>
      </c>
      <c r="I13" s="177">
        <v>0</v>
      </c>
    </row>
    <row r="14" spans="1:12" ht="18" customHeight="1" x14ac:dyDescent="0.2">
      <c r="A14" s="183" t="s">
        <v>285</v>
      </c>
      <c r="B14" s="180">
        <v>5</v>
      </c>
      <c r="C14" s="9">
        <v>1</v>
      </c>
      <c r="D14" s="9">
        <v>1</v>
      </c>
      <c r="E14" s="9">
        <v>26</v>
      </c>
      <c r="F14" s="9">
        <v>0</v>
      </c>
      <c r="G14" s="9">
        <v>0</v>
      </c>
      <c r="H14" s="9">
        <v>1</v>
      </c>
      <c r="I14" s="177">
        <v>0</v>
      </c>
    </row>
    <row r="15" spans="1:12" ht="18" customHeight="1" x14ac:dyDescent="0.2">
      <c r="A15" s="183" t="s">
        <v>284</v>
      </c>
      <c r="B15" s="180"/>
      <c r="C15" s="9">
        <v>1</v>
      </c>
      <c r="D15" s="9"/>
      <c r="E15" s="9">
        <v>1</v>
      </c>
      <c r="F15" s="9">
        <v>0</v>
      </c>
      <c r="G15" s="9">
        <v>0</v>
      </c>
      <c r="H15" s="9">
        <v>0</v>
      </c>
      <c r="I15" s="177">
        <v>0</v>
      </c>
    </row>
    <row r="16" spans="1:12" ht="18" customHeight="1" x14ac:dyDescent="0.2">
      <c r="A16" s="183" t="s">
        <v>286</v>
      </c>
      <c r="B16" s="180">
        <v>3</v>
      </c>
      <c r="C16" s="9">
        <v>1</v>
      </c>
      <c r="D16" s="9">
        <v>0</v>
      </c>
      <c r="E16" s="9">
        <v>13</v>
      </c>
      <c r="F16" s="9">
        <v>0</v>
      </c>
      <c r="G16" s="9">
        <v>0</v>
      </c>
      <c r="H16" s="9">
        <v>0</v>
      </c>
      <c r="I16" s="177">
        <v>0</v>
      </c>
    </row>
    <row r="17" spans="1:9" ht="18" customHeight="1" x14ac:dyDescent="0.2">
      <c r="A17" s="183" t="s">
        <v>396</v>
      </c>
      <c r="B17" s="180"/>
      <c r="C17" s="9">
        <v>1</v>
      </c>
      <c r="D17" s="9"/>
      <c r="E17" s="9">
        <v>1</v>
      </c>
      <c r="F17" s="9"/>
      <c r="G17" s="9"/>
      <c r="H17" s="9"/>
      <c r="I17" s="177"/>
    </row>
    <row r="18" spans="1:9" ht="18" customHeight="1" thickBot="1" x14ac:dyDescent="0.25">
      <c r="A18" s="184" t="s">
        <v>397</v>
      </c>
      <c r="B18" s="181">
        <v>20</v>
      </c>
      <c r="C18" s="178">
        <v>4</v>
      </c>
      <c r="D18" s="178">
        <v>0</v>
      </c>
      <c r="E18" s="178">
        <v>20</v>
      </c>
      <c r="F18" s="178">
        <v>0</v>
      </c>
      <c r="G18" s="178">
        <v>0</v>
      </c>
      <c r="H18" s="178">
        <v>0</v>
      </c>
      <c r="I18" s="179">
        <v>0</v>
      </c>
    </row>
    <row r="19" spans="1:9" ht="18" customHeight="1" thickBot="1" x14ac:dyDescent="0.25">
      <c r="A19" s="358" t="s">
        <v>0</v>
      </c>
      <c r="B19" s="359">
        <f t="shared" ref="B19:G19" si="0">SUM(B11:B18)</f>
        <v>163</v>
      </c>
      <c r="C19" s="360">
        <f t="shared" si="0"/>
        <v>26</v>
      </c>
      <c r="D19" s="360">
        <f t="shared" si="0"/>
        <v>21</v>
      </c>
      <c r="E19" s="360">
        <f t="shared" si="0"/>
        <v>536</v>
      </c>
      <c r="F19" s="360">
        <f t="shared" si="0"/>
        <v>3</v>
      </c>
      <c r="G19" s="360">
        <f t="shared" si="0"/>
        <v>6</v>
      </c>
      <c r="H19" s="360">
        <f t="shared" ref="H19" si="1">SUM(H11:H18)</f>
        <v>8</v>
      </c>
      <c r="I19" s="361">
        <f>SUM(I11:I18)</f>
        <v>13</v>
      </c>
    </row>
    <row r="20" spans="1:9" ht="19.149999999999999" customHeight="1" x14ac:dyDescent="0.2">
      <c r="A20" s="628" t="s">
        <v>250</v>
      </c>
      <c r="B20" s="628"/>
      <c r="C20" s="628"/>
      <c r="D20" s="628"/>
      <c r="E20" s="628"/>
      <c r="F20" s="628"/>
      <c r="G20" s="628"/>
      <c r="H20" s="628"/>
      <c r="I20" s="628"/>
    </row>
    <row r="21" spans="1:9" ht="10.5" customHeight="1" x14ac:dyDescent="0.2">
      <c r="A21" s="133"/>
      <c r="B21" s="133"/>
      <c r="C21" s="133"/>
      <c r="D21" s="133"/>
      <c r="E21" s="133"/>
      <c r="F21" s="133"/>
      <c r="G21" s="133"/>
      <c r="H21" s="133"/>
      <c r="I21" s="133"/>
    </row>
    <row r="22" spans="1:9" x14ac:dyDescent="0.2">
      <c r="A22" s="7" t="s">
        <v>44</v>
      </c>
    </row>
    <row r="23" spans="1:9" ht="17.25" customHeight="1" x14ac:dyDescent="0.2">
      <c r="A23" s="639" t="s">
        <v>400</v>
      </c>
      <c r="B23" s="639"/>
      <c r="C23" s="639"/>
      <c r="D23" s="639"/>
      <c r="E23" s="639"/>
      <c r="F23" s="639"/>
      <c r="G23" s="639"/>
      <c r="H23" s="639"/>
      <c r="I23" s="639"/>
    </row>
    <row r="24" spans="1:9" x14ac:dyDescent="0.2">
      <c r="A24" s="8" t="s">
        <v>435</v>
      </c>
      <c r="B24" s="418"/>
      <c r="C24" s="418"/>
      <c r="D24" s="418"/>
      <c r="E24" s="418"/>
    </row>
    <row r="25" spans="1:9" x14ac:dyDescent="0.2">
      <c r="A25" s="8" t="s">
        <v>436</v>
      </c>
    </row>
    <row r="26" spans="1:9" x14ac:dyDescent="0.2">
      <c r="A26" s="8" t="s">
        <v>437</v>
      </c>
    </row>
    <row r="27" spans="1:9" x14ac:dyDescent="0.2">
      <c r="A27" s="626" t="s">
        <v>434</v>
      </c>
      <c r="B27" s="627"/>
      <c r="C27" s="627"/>
      <c r="D27" s="627"/>
      <c r="E27" s="627"/>
      <c r="F27" s="627"/>
      <c r="G27" s="627"/>
      <c r="H27" s="627"/>
      <c r="I27" s="627"/>
    </row>
    <row r="28" spans="1:9" x14ac:dyDescent="0.2">
      <c r="A28" s="8" t="s">
        <v>433</v>
      </c>
    </row>
    <row r="37" spans="4:7" x14ac:dyDescent="0.2">
      <c r="D37" s="625"/>
      <c r="E37" s="625"/>
      <c r="F37" s="625"/>
      <c r="G37" s="625"/>
    </row>
  </sheetData>
  <sheetProtection selectLockedCells="1"/>
  <mergeCells count="15">
    <mergeCell ref="D37:G37"/>
    <mergeCell ref="A27:I27"/>
    <mergeCell ref="A20:I20"/>
    <mergeCell ref="A2:I2"/>
    <mergeCell ref="A3:I3"/>
    <mergeCell ref="I5:I8"/>
    <mergeCell ref="B5:B8"/>
    <mergeCell ref="C5:C8"/>
    <mergeCell ref="D5:D8"/>
    <mergeCell ref="E5:E8"/>
    <mergeCell ref="F5:F8"/>
    <mergeCell ref="G5:G8"/>
    <mergeCell ref="H5:H8"/>
    <mergeCell ref="A23:I23"/>
    <mergeCell ref="A5:A9"/>
  </mergeCells>
  <phoneticPr fontId="3" type="noConversion"/>
  <conditionalFormatting sqref="B11:I12 B14:I18">
    <cfRule type="cellIs" dxfId="73" priority="2" stopIfTrue="1" operator="equal">
      <formula>0</formula>
    </cfRule>
  </conditionalFormatting>
  <conditionalFormatting sqref="B13:I13">
    <cfRule type="cellIs" dxfId="72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6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Y41"/>
  <sheetViews>
    <sheetView showGridLines="0" view="pageBreakPreview" zoomScale="110" zoomScaleNormal="100" zoomScaleSheetLayoutView="110" workbookViewId="0">
      <pane ySplit="5" topLeftCell="A6" activePane="bottomLeft" state="frozen"/>
      <selection activeCell="E31" sqref="E31"/>
      <selection pane="bottomLeft" activeCell="Q17" sqref="Q17"/>
    </sheetView>
  </sheetViews>
  <sheetFormatPr defaultColWidth="9.140625" defaultRowHeight="12.75" x14ac:dyDescent="0.2"/>
  <cols>
    <col min="1" max="1" width="16.7109375" style="10" customWidth="1"/>
    <col min="2" max="2" width="26.28515625" style="10" bestFit="1" customWidth="1"/>
    <col min="3" max="3" width="0.140625" style="10" hidden="1" customWidth="1"/>
    <col min="4" max="8" width="5.7109375" style="10" customWidth="1"/>
    <col min="9" max="13" width="6.42578125" style="10" customWidth="1"/>
    <col min="14" max="16384" width="9.140625" style="10"/>
  </cols>
  <sheetData>
    <row r="1" spans="1:13" x14ac:dyDescent="0.2">
      <c r="I1" s="643" t="s">
        <v>411</v>
      </c>
      <c r="J1" s="644"/>
      <c r="K1" s="644"/>
      <c r="L1" s="644"/>
      <c r="M1" s="644"/>
    </row>
    <row r="2" spans="1:13" x14ac:dyDescent="0.2">
      <c r="A2" s="321" t="s">
        <v>45</v>
      </c>
      <c r="B2" s="321"/>
      <c r="C2" s="321"/>
      <c r="D2" s="321"/>
      <c r="E2" s="321"/>
      <c r="F2" s="321"/>
      <c r="G2" s="321"/>
      <c r="H2" s="321"/>
      <c r="I2" s="322"/>
      <c r="J2" s="322"/>
      <c r="K2" s="322"/>
      <c r="L2" s="322"/>
      <c r="M2" s="322"/>
    </row>
    <row r="3" spans="1:13" ht="13.5" thickBot="1" x14ac:dyDescent="0.25">
      <c r="A3" s="670"/>
      <c r="B3" s="670"/>
      <c r="C3" s="670"/>
      <c r="D3" s="670"/>
      <c r="E3" s="670"/>
      <c r="F3" s="670"/>
      <c r="G3" s="670"/>
      <c r="H3" s="670"/>
      <c r="I3" s="11"/>
      <c r="J3" s="11"/>
      <c r="K3" s="11"/>
      <c r="L3" s="11"/>
      <c r="M3" s="11"/>
    </row>
    <row r="4" spans="1:13" ht="18.600000000000001" customHeight="1" x14ac:dyDescent="0.2">
      <c r="A4" s="662" t="s">
        <v>252</v>
      </c>
      <c r="B4" s="663"/>
      <c r="C4" s="533"/>
      <c r="D4" s="671" t="s">
        <v>251</v>
      </c>
      <c r="E4" s="660"/>
      <c r="F4" s="660"/>
      <c r="G4" s="660"/>
      <c r="H4" s="661"/>
      <c r="I4" s="659" t="s">
        <v>401</v>
      </c>
      <c r="J4" s="660"/>
      <c r="K4" s="660"/>
      <c r="L4" s="660"/>
      <c r="M4" s="661"/>
    </row>
    <row r="5" spans="1:13" ht="13.5" thickBot="1" x14ac:dyDescent="0.25">
      <c r="A5" s="664"/>
      <c r="B5" s="665"/>
      <c r="C5" s="534"/>
      <c r="D5" s="535">
        <v>2014</v>
      </c>
      <c r="E5" s="536">
        <v>2015</v>
      </c>
      <c r="F5" s="536">
        <v>2016</v>
      </c>
      <c r="G5" s="536">
        <v>2017</v>
      </c>
      <c r="H5" s="537">
        <v>2018</v>
      </c>
      <c r="I5" s="536">
        <v>2014</v>
      </c>
      <c r="J5" s="536">
        <v>2015</v>
      </c>
      <c r="K5" s="536">
        <v>2016</v>
      </c>
      <c r="L5" s="536">
        <v>2017</v>
      </c>
      <c r="M5" s="537">
        <v>2018</v>
      </c>
    </row>
    <row r="6" spans="1:13" ht="21.6" customHeight="1" thickBot="1" x14ac:dyDescent="0.25">
      <c r="A6" s="656" t="s">
        <v>299</v>
      </c>
      <c r="B6" s="657"/>
      <c r="C6" s="657"/>
      <c r="D6" s="657"/>
      <c r="E6" s="657"/>
      <c r="F6" s="657"/>
      <c r="G6" s="657"/>
      <c r="H6" s="657"/>
      <c r="I6" s="657"/>
      <c r="J6" s="657"/>
      <c r="K6" s="657"/>
      <c r="L6" s="657"/>
      <c r="M6" s="658"/>
    </row>
    <row r="7" spans="1:13" ht="15" customHeight="1" x14ac:dyDescent="0.2">
      <c r="A7" s="654" t="s">
        <v>237</v>
      </c>
      <c r="B7" s="655"/>
      <c r="C7" s="53"/>
      <c r="D7" s="92">
        <v>0</v>
      </c>
      <c r="E7" s="136"/>
      <c r="F7" s="136"/>
      <c r="G7" s="136"/>
      <c r="H7" s="137"/>
      <c r="I7" s="136"/>
      <c r="J7" s="136"/>
      <c r="K7" s="136"/>
      <c r="L7" s="419"/>
      <c r="M7" s="138"/>
    </row>
    <row r="8" spans="1:13" ht="15" customHeight="1" x14ac:dyDescent="0.2">
      <c r="A8" s="649" t="s">
        <v>46</v>
      </c>
      <c r="B8" s="650"/>
      <c r="C8" s="48"/>
      <c r="D8" s="93">
        <v>5</v>
      </c>
      <c r="E8" s="92">
        <v>5</v>
      </c>
      <c r="F8" s="92">
        <v>3</v>
      </c>
      <c r="G8" s="92">
        <v>4</v>
      </c>
      <c r="H8" s="137">
        <v>3</v>
      </c>
      <c r="I8" s="92">
        <v>111</v>
      </c>
      <c r="J8" s="92">
        <v>47</v>
      </c>
      <c r="K8" s="92">
        <v>180</v>
      </c>
      <c r="L8" s="420">
        <v>54</v>
      </c>
      <c r="M8" s="138">
        <v>56.5</v>
      </c>
    </row>
    <row r="9" spans="1:13" ht="15" customHeight="1" x14ac:dyDescent="0.2">
      <c r="A9" s="667" t="s">
        <v>240</v>
      </c>
      <c r="B9" s="139" t="s">
        <v>404</v>
      </c>
      <c r="C9" s="48"/>
      <c r="D9" s="93"/>
      <c r="E9" s="92"/>
      <c r="F9" s="92"/>
      <c r="G9" s="92"/>
      <c r="H9" s="137">
        <v>1</v>
      </c>
      <c r="I9" s="92"/>
      <c r="J9" s="92"/>
      <c r="K9" s="92"/>
      <c r="L9" s="420"/>
      <c r="M9" s="138">
        <v>7</v>
      </c>
    </row>
    <row r="10" spans="1:13" ht="15" customHeight="1" x14ac:dyDescent="0.2">
      <c r="A10" s="668"/>
      <c r="B10" s="140" t="s">
        <v>402</v>
      </c>
      <c r="C10" s="48"/>
      <c r="D10" s="93"/>
      <c r="E10" s="92"/>
      <c r="F10" s="92"/>
      <c r="G10" s="92">
        <v>1</v>
      </c>
      <c r="H10" s="137"/>
      <c r="I10" s="92"/>
      <c r="J10" s="92"/>
      <c r="K10" s="92"/>
      <c r="L10" s="420">
        <v>5</v>
      </c>
      <c r="M10" s="138"/>
    </row>
    <row r="11" spans="1:13" ht="15" customHeight="1" x14ac:dyDescent="0.2">
      <c r="A11" s="669"/>
      <c r="B11" s="134" t="s">
        <v>403</v>
      </c>
      <c r="C11" s="49"/>
      <c r="D11" s="93">
        <v>1</v>
      </c>
      <c r="E11" s="92"/>
      <c r="F11" s="92"/>
      <c r="G11" s="92">
        <v>1</v>
      </c>
      <c r="H11" s="137"/>
      <c r="I11" s="92">
        <v>6</v>
      </c>
      <c r="J11" s="92"/>
      <c r="K11" s="92"/>
      <c r="L11" s="420">
        <v>21</v>
      </c>
      <c r="M11" s="138"/>
    </row>
    <row r="12" spans="1:13" ht="15" customHeight="1" x14ac:dyDescent="0.2">
      <c r="A12" s="666" t="s">
        <v>241</v>
      </c>
      <c r="B12" s="102" t="s">
        <v>438</v>
      </c>
      <c r="C12" s="48"/>
      <c r="D12" s="93">
        <v>18</v>
      </c>
      <c r="E12" s="92">
        <v>18</v>
      </c>
      <c r="F12" s="92">
        <v>12</v>
      </c>
      <c r="G12" s="92">
        <v>13</v>
      </c>
      <c r="H12" s="137">
        <v>11</v>
      </c>
      <c r="I12" s="92">
        <v>56</v>
      </c>
      <c r="J12" s="92">
        <v>58</v>
      </c>
      <c r="K12" s="92">
        <v>40</v>
      </c>
      <c r="L12" s="420">
        <v>41</v>
      </c>
      <c r="M12" s="138">
        <v>35</v>
      </c>
    </row>
    <row r="13" spans="1:13" ht="15" customHeight="1" x14ac:dyDescent="0.2">
      <c r="A13" s="666"/>
      <c r="B13" s="12" t="s">
        <v>287</v>
      </c>
      <c r="C13" s="48"/>
      <c r="D13" s="93">
        <v>4</v>
      </c>
      <c r="E13" s="92">
        <v>4</v>
      </c>
      <c r="F13" s="92">
        <v>2</v>
      </c>
      <c r="G13" s="92"/>
      <c r="H13" s="137"/>
      <c r="I13" s="92">
        <v>61</v>
      </c>
      <c r="J13" s="92">
        <v>89</v>
      </c>
      <c r="K13" s="92">
        <v>89</v>
      </c>
      <c r="L13" s="420"/>
      <c r="M13" s="138"/>
    </row>
    <row r="14" spans="1:13" ht="15" customHeight="1" x14ac:dyDescent="0.2">
      <c r="A14" s="649" t="s">
        <v>47</v>
      </c>
      <c r="B14" s="650"/>
      <c r="C14" s="48"/>
      <c r="D14" s="93">
        <v>0</v>
      </c>
      <c r="E14" s="92"/>
      <c r="F14" s="92">
        <v>1</v>
      </c>
      <c r="G14" s="92"/>
      <c r="H14" s="137"/>
      <c r="I14" s="92"/>
      <c r="J14" s="92"/>
      <c r="K14" s="92">
        <v>8</v>
      </c>
      <c r="L14" s="420"/>
      <c r="M14" s="138"/>
    </row>
    <row r="15" spans="1:13" ht="15" customHeight="1" x14ac:dyDescent="0.2">
      <c r="A15" s="649" t="s">
        <v>48</v>
      </c>
      <c r="B15" s="650"/>
      <c r="C15" s="48"/>
      <c r="D15" s="93">
        <v>0</v>
      </c>
      <c r="E15" s="92"/>
      <c r="F15" s="92"/>
      <c r="G15" s="92"/>
      <c r="H15" s="137"/>
      <c r="I15" s="92"/>
      <c r="J15" s="92"/>
      <c r="K15" s="92"/>
      <c r="L15" s="420"/>
      <c r="M15" s="138"/>
    </row>
    <row r="16" spans="1:13" ht="15" customHeight="1" x14ac:dyDescent="0.2">
      <c r="A16" s="649" t="s">
        <v>243</v>
      </c>
      <c r="B16" s="650"/>
      <c r="C16" s="48"/>
      <c r="D16" s="93">
        <v>0</v>
      </c>
      <c r="E16" s="92"/>
      <c r="F16" s="92"/>
      <c r="G16" s="92"/>
      <c r="H16" s="137"/>
      <c r="I16" s="92"/>
      <c r="J16" s="92"/>
      <c r="K16" s="92"/>
      <c r="L16" s="420"/>
      <c r="M16" s="138"/>
    </row>
    <row r="17" spans="1:25" ht="15" customHeight="1" x14ac:dyDescent="0.2">
      <c r="A17" s="649" t="s">
        <v>49</v>
      </c>
      <c r="B17" s="650"/>
      <c r="C17" s="48"/>
      <c r="D17" s="93">
        <v>0</v>
      </c>
      <c r="E17" s="92"/>
      <c r="F17" s="92"/>
      <c r="G17" s="92"/>
      <c r="H17" s="137"/>
      <c r="I17" s="92"/>
      <c r="J17" s="92"/>
      <c r="K17" s="92"/>
      <c r="L17" s="420"/>
      <c r="M17" s="138"/>
    </row>
    <row r="18" spans="1:25" ht="15" customHeight="1" x14ac:dyDescent="0.2">
      <c r="A18" s="649" t="s">
        <v>239</v>
      </c>
      <c r="B18" s="650"/>
      <c r="C18" s="48"/>
      <c r="D18" s="93">
        <v>0</v>
      </c>
      <c r="E18" s="92"/>
      <c r="F18" s="92"/>
      <c r="G18" s="92"/>
      <c r="H18" s="137"/>
      <c r="I18" s="92"/>
      <c r="J18" s="92"/>
      <c r="K18" s="92"/>
      <c r="L18" s="420"/>
      <c r="M18" s="138"/>
    </row>
    <row r="19" spans="1:25" ht="15" customHeight="1" x14ac:dyDescent="0.2">
      <c r="A19" s="649" t="s">
        <v>238</v>
      </c>
      <c r="B19" s="650"/>
      <c r="C19" s="48"/>
      <c r="D19" s="93">
        <v>5</v>
      </c>
      <c r="E19" s="92">
        <v>7</v>
      </c>
      <c r="F19" s="92">
        <v>9</v>
      </c>
      <c r="G19" s="92">
        <v>4</v>
      </c>
      <c r="H19" s="137">
        <v>2</v>
      </c>
      <c r="I19" s="92">
        <v>75</v>
      </c>
      <c r="J19" s="92">
        <v>89</v>
      </c>
      <c r="K19" s="92">
        <v>122</v>
      </c>
      <c r="L19" s="420">
        <v>48</v>
      </c>
      <c r="M19" s="138">
        <v>32</v>
      </c>
    </row>
    <row r="20" spans="1:25" ht="15" customHeight="1" x14ac:dyDescent="0.2">
      <c r="A20" s="649" t="s">
        <v>50</v>
      </c>
      <c r="B20" s="650"/>
      <c r="C20" s="48"/>
      <c r="D20" s="93">
        <v>0</v>
      </c>
      <c r="E20" s="92">
        <v>2</v>
      </c>
      <c r="F20" s="92">
        <v>1</v>
      </c>
      <c r="G20" s="92"/>
      <c r="H20" s="137">
        <v>3</v>
      </c>
      <c r="I20" s="92"/>
      <c r="J20" s="92">
        <v>16</v>
      </c>
      <c r="K20" s="92">
        <v>50</v>
      </c>
      <c r="L20" s="420"/>
      <c r="M20" s="138">
        <v>20</v>
      </c>
      <c r="Q20" s="126"/>
    </row>
    <row r="21" spans="1:25" ht="15" customHeight="1" thickBot="1" x14ac:dyDescent="0.25">
      <c r="A21" s="652" t="s">
        <v>51</v>
      </c>
      <c r="B21" s="653"/>
      <c r="C21" s="52"/>
      <c r="D21" s="94">
        <v>0</v>
      </c>
      <c r="E21" s="92"/>
      <c r="F21" s="92"/>
      <c r="G21" s="92"/>
      <c r="H21" s="137"/>
      <c r="I21" s="92"/>
      <c r="J21" s="92"/>
      <c r="K21" s="92"/>
      <c r="L21" s="420"/>
      <c r="M21" s="138"/>
    </row>
    <row r="22" spans="1:25" ht="15" customHeight="1" thickBot="1" x14ac:dyDescent="0.25">
      <c r="A22" s="645" t="s">
        <v>0</v>
      </c>
      <c r="B22" s="646"/>
      <c r="C22" s="354"/>
      <c r="D22" s="355">
        <f t="shared" ref="D22:M22" si="0">SUM(D7:D21)</f>
        <v>33</v>
      </c>
      <c r="E22" s="355">
        <f t="shared" si="0"/>
        <v>36</v>
      </c>
      <c r="F22" s="355">
        <f t="shared" si="0"/>
        <v>28</v>
      </c>
      <c r="G22" s="355">
        <f t="shared" ref="G22" si="1">SUM(G7:G21)</f>
        <v>23</v>
      </c>
      <c r="H22" s="356">
        <f t="shared" si="0"/>
        <v>20</v>
      </c>
      <c r="I22" s="355">
        <f t="shared" si="0"/>
        <v>309</v>
      </c>
      <c r="J22" s="355">
        <f t="shared" si="0"/>
        <v>299</v>
      </c>
      <c r="K22" s="355">
        <f t="shared" si="0"/>
        <v>489</v>
      </c>
      <c r="L22" s="421">
        <f t="shared" ref="L22" si="2">SUM(L7:L21)</f>
        <v>169</v>
      </c>
      <c r="M22" s="357">
        <f t="shared" si="0"/>
        <v>150.5</v>
      </c>
    </row>
    <row r="23" spans="1:25" ht="21" customHeight="1" thickBot="1" x14ac:dyDescent="0.25">
      <c r="A23" s="656" t="s">
        <v>52</v>
      </c>
      <c r="B23" s="657"/>
      <c r="C23" s="657"/>
      <c r="D23" s="657"/>
      <c r="E23" s="657"/>
      <c r="F23" s="657"/>
      <c r="G23" s="657"/>
      <c r="H23" s="657"/>
      <c r="I23" s="657"/>
      <c r="J23" s="657"/>
      <c r="K23" s="657"/>
      <c r="L23" s="657"/>
      <c r="M23" s="658"/>
      <c r="Y23" s="126"/>
    </row>
    <row r="24" spans="1:25" ht="15" customHeight="1" x14ac:dyDescent="0.2">
      <c r="A24" s="654" t="s">
        <v>53</v>
      </c>
      <c r="B24" s="655"/>
      <c r="C24" s="53"/>
      <c r="D24" s="92">
        <v>0</v>
      </c>
      <c r="E24" s="136"/>
      <c r="F24" s="136"/>
      <c r="G24" s="136"/>
      <c r="H24" s="137"/>
      <c r="I24" s="136"/>
      <c r="J24" s="136"/>
      <c r="K24" s="136"/>
      <c r="L24" s="136"/>
      <c r="M24" s="137"/>
    </row>
    <row r="25" spans="1:25" ht="15" customHeight="1" x14ac:dyDescent="0.2">
      <c r="A25" s="649" t="s">
        <v>54</v>
      </c>
      <c r="B25" s="650"/>
      <c r="C25" s="48"/>
      <c r="D25" s="93">
        <v>2</v>
      </c>
      <c r="E25" s="92">
        <v>1</v>
      </c>
      <c r="F25" s="92">
        <v>0</v>
      </c>
      <c r="G25" s="92">
        <v>4</v>
      </c>
      <c r="H25" s="137">
        <v>1</v>
      </c>
      <c r="I25" s="92">
        <v>6</v>
      </c>
      <c r="J25" s="92">
        <v>6</v>
      </c>
      <c r="K25" s="92"/>
      <c r="L25" s="92">
        <v>15</v>
      </c>
      <c r="M25" s="137">
        <v>2</v>
      </c>
    </row>
    <row r="26" spans="1:25" ht="15" customHeight="1" x14ac:dyDescent="0.2">
      <c r="A26" s="649" t="s">
        <v>55</v>
      </c>
      <c r="B26" s="650"/>
      <c r="C26" s="48"/>
      <c r="D26" s="93">
        <v>0</v>
      </c>
      <c r="E26" s="92"/>
      <c r="F26" s="92"/>
      <c r="G26" s="92">
        <v>1</v>
      </c>
      <c r="H26" s="137"/>
      <c r="I26" s="92"/>
      <c r="J26" s="92"/>
      <c r="K26" s="92"/>
      <c r="L26" s="92">
        <v>2</v>
      </c>
      <c r="M26" s="137"/>
    </row>
    <row r="27" spans="1:25" ht="15" customHeight="1" x14ac:dyDescent="0.2">
      <c r="A27" s="649" t="s">
        <v>244</v>
      </c>
      <c r="B27" s="650"/>
      <c r="C27" s="48"/>
      <c r="D27" s="93">
        <v>0</v>
      </c>
      <c r="E27" s="92"/>
      <c r="F27" s="92"/>
      <c r="G27" s="92"/>
      <c r="H27" s="137"/>
      <c r="I27" s="92"/>
      <c r="J27" s="92"/>
      <c r="K27" s="92"/>
      <c r="L27" s="92"/>
      <c r="M27" s="137"/>
    </row>
    <row r="28" spans="1:25" ht="15" customHeight="1" x14ac:dyDescent="0.2">
      <c r="A28" s="651" t="s">
        <v>288</v>
      </c>
      <c r="B28" s="650"/>
      <c r="C28" s="48"/>
      <c r="D28" s="93">
        <v>2</v>
      </c>
      <c r="E28" s="92">
        <v>1</v>
      </c>
      <c r="F28" s="92"/>
      <c r="G28" s="92">
        <v>1</v>
      </c>
      <c r="H28" s="137"/>
      <c r="I28" s="92">
        <v>8</v>
      </c>
      <c r="J28" s="92">
        <v>4</v>
      </c>
      <c r="K28" s="92"/>
      <c r="L28" s="92">
        <v>2</v>
      </c>
      <c r="M28" s="137"/>
    </row>
    <row r="29" spans="1:25" ht="15" customHeight="1" thickBot="1" x14ac:dyDescent="0.25">
      <c r="A29" s="652" t="s">
        <v>51</v>
      </c>
      <c r="B29" s="653"/>
      <c r="C29" s="52"/>
      <c r="D29" s="94">
        <v>32</v>
      </c>
      <c r="E29" s="92">
        <v>37</v>
      </c>
      <c r="F29" s="92">
        <v>40</v>
      </c>
      <c r="G29" s="92">
        <v>52</v>
      </c>
      <c r="H29" s="137">
        <v>44</v>
      </c>
      <c r="I29" s="92">
        <v>1583</v>
      </c>
      <c r="J29" s="92">
        <v>516</v>
      </c>
      <c r="K29" s="92">
        <v>341</v>
      </c>
      <c r="L29" s="92">
        <v>457</v>
      </c>
      <c r="M29" s="137">
        <v>426</v>
      </c>
    </row>
    <row r="30" spans="1:25" ht="15" customHeight="1" thickBot="1" x14ac:dyDescent="0.25">
      <c r="A30" s="645" t="s">
        <v>0</v>
      </c>
      <c r="B30" s="646"/>
      <c r="C30" s="354"/>
      <c r="D30" s="355">
        <f t="shared" ref="D30:M30" si="3">SUM(D24:D29)</f>
        <v>36</v>
      </c>
      <c r="E30" s="355">
        <f t="shared" ref="E30:G30" si="4">SUM(E24:E29)</f>
        <v>39</v>
      </c>
      <c r="F30" s="355">
        <f t="shared" si="4"/>
        <v>40</v>
      </c>
      <c r="G30" s="355">
        <f t="shared" si="4"/>
        <v>58</v>
      </c>
      <c r="H30" s="356">
        <f t="shared" si="3"/>
        <v>45</v>
      </c>
      <c r="I30" s="355">
        <f t="shared" ref="I30:L30" si="5">SUM(I24:I29)</f>
        <v>1597</v>
      </c>
      <c r="J30" s="355">
        <f t="shared" si="5"/>
        <v>526</v>
      </c>
      <c r="K30" s="355">
        <f t="shared" si="5"/>
        <v>341</v>
      </c>
      <c r="L30" s="355">
        <f t="shared" si="5"/>
        <v>476</v>
      </c>
      <c r="M30" s="356">
        <f t="shared" si="3"/>
        <v>428</v>
      </c>
    </row>
    <row r="31" spans="1:25" ht="26.45" customHeight="1" thickBot="1" x14ac:dyDescent="0.25">
      <c r="A31" s="647" t="s">
        <v>56</v>
      </c>
      <c r="B31" s="648"/>
      <c r="C31" s="51"/>
      <c r="D31" s="50">
        <f>D22+D30</f>
        <v>69</v>
      </c>
      <c r="E31" s="50">
        <f t="shared" ref="E31:G31" si="6">E22+E30</f>
        <v>75</v>
      </c>
      <c r="F31" s="50">
        <f t="shared" si="6"/>
        <v>68</v>
      </c>
      <c r="G31" s="50">
        <f t="shared" si="6"/>
        <v>81</v>
      </c>
      <c r="H31" s="127">
        <f t="shared" ref="H31:M31" si="7">H22+H30</f>
        <v>65</v>
      </c>
      <c r="I31" s="50">
        <f t="shared" ref="I31:L31" si="8">I22+I30</f>
        <v>1906</v>
      </c>
      <c r="J31" s="50">
        <f t="shared" si="8"/>
        <v>825</v>
      </c>
      <c r="K31" s="50">
        <f t="shared" si="8"/>
        <v>830</v>
      </c>
      <c r="L31" s="50">
        <f t="shared" si="8"/>
        <v>645</v>
      </c>
      <c r="M31" s="127">
        <f t="shared" si="7"/>
        <v>578.5</v>
      </c>
    </row>
    <row r="41" ht="13.5" customHeight="1" x14ac:dyDescent="0.2"/>
  </sheetData>
  <sheetProtection selectLockedCells="1"/>
  <mergeCells count="28">
    <mergeCell ref="A18:B18"/>
    <mergeCell ref="A16:B16"/>
    <mergeCell ref="A3:H3"/>
    <mergeCell ref="A14:B14"/>
    <mergeCell ref="D4:H4"/>
    <mergeCell ref="I4:M4"/>
    <mergeCell ref="A4:B5"/>
    <mergeCell ref="A12:A13"/>
    <mergeCell ref="A7:B7"/>
    <mergeCell ref="A8:B8"/>
    <mergeCell ref="A6:M6"/>
    <mergeCell ref="A9:A11"/>
    <mergeCell ref="I1:M1"/>
    <mergeCell ref="A30:B30"/>
    <mergeCell ref="A31:B31"/>
    <mergeCell ref="A27:B27"/>
    <mergeCell ref="A28:B28"/>
    <mergeCell ref="A29:B29"/>
    <mergeCell ref="A26:B26"/>
    <mergeCell ref="A15:B15"/>
    <mergeCell ref="A17:B17"/>
    <mergeCell ref="A19:B19"/>
    <mergeCell ref="A24:B24"/>
    <mergeCell ref="A25:B25"/>
    <mergeCell ref="A21:B21"/>
    <mergeCell ref="A22:B22"/>
    <mergeCell ref="A23:M23"/>
    <mergeCell ref="A20:B20"/>
  </mergeCells>
  <phoneticPr fontId="3" type="noConversion"/>
  <conditionalFormatting sqref="H24:H29 D24:D29 D7:F21 M7:M21 H7:K21">
    <cfRule type="cellIs" dxfId="71" priority="16" stopIfTrue="1" operator="equal">
      <formula>0</formula>
    </cfRule>
  </conditionalFormatting>
  <conditionalFormatting sqref="M24:M29">
    <cfRule type="cellIs" dxfId="70" priority="15" stopIfTrue="1" operator="equal">
      <formula>0</formula>
    </cfRule>
  </conditionalFormatting>
  <conditionalFormatting sqref="K24:K29">
    <cfRule type="cellIs" dxfId="69" priority="5" stopIfTrue="1" operator="equal">
      <formula>0</formula>
    </cfRule>
  </conditionalFormatting>
  <conditionalFormatting sqref="E24:E29">
    <cfRule type="cellIs" dxfId="68" priority="12" stopIfTrue="1" operator="equal">
      <formula>0</formula>
    </cfRule>
  </conditionalFormatting>
  <conditionalFormatting sqref="F24:F29">
    <cfRule type="cellIs" dxfId="67" priority="11" stopIfTrue="1" operator="equal">
      <formula>0</formula>
    </cfRule>
  </conditionalFormatting>
  <conditionalFormatting sqref="I24:I29">
    <cfRule type="cellIs" dxfId="66" priority="7" stopIfTrue="1" operator="equal">
      <formula>0</formula>
    </cfRule>
  </conditionalFormatting>
  <conditionalFormatting sqref="J24:J29">
    <cfRule type="cellIs" dxfId="65" priority="6" stopIfTrue="1" operator="equal">
      <formula>0</formula>
    </cfRule>
  </conditionalFormatting>
  <conditionalFormatting sqref="G24:G29">
    <cfRule type="cellIs" dxfId="64" priority="3" stopIfTrue="1" operator="equal">
      <formula>0</formula>
    </cfRule>
  </conditionalFormatting>
  <conditionalFormatting sqref="G7:G21">
    <cfRule type="cellIs" dxfId="63" priority="4" stopIfTrue="1" operator="equal">
      <formula>0</formula>
    </cfRule>
  </conditionalFormatting>
  <conditionalFormatting sqref="L24:L29">
    <cfRule type="cellIs" dxfId="62" priority="1" stopIfTrue="1" operator="equal">
      <formula>0</formula>
    </cfRule>
  </conditionalFormatting>
  <conditionalFormatting sqref="L7:L21">
    <cfRule type="cellIs" dxfId="61" priority="2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5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F15"/>
  <sheetViews>
    <sheetView showGridLines="0" view="pageBreakPreview" zoomScale="120" zoomScaleNormal="100" zoomScaleSheetLayoutView="120" workbookViewId="0">
      <selection activeCell="A9" sqref="A9:F9"/>
    </sheetView>
  </sheetViews>
  <sheetFormatPr defaultColWidth="9.140625" defaultRowHeight="12.75" x14ac:dyDescent="0.2"/>
  <cols>
    <col min="1" max="1" width="4.7109375" style="13" customWidth="1"/>
    <col min="2" max="2" width="19.42578125" style="13" customWidth="1"/>
    <col min="3" max="3" width="28.28515625" style="13" customWidth="1"/>
    <col min="4" max="4" width="11.7109375" style="13" customWidth="1"/>
    <col min="5" max="5" width="25" style="13" customWidth="1"/>
    <col min="6" max="6" width="21" style="13" customWidth="1"/>
    <col min="7" max="16384" width="9.140625" style="13"/>
  </cols>
  <sheetData>
    <row r="1" spans="1:6" x14ac:dyDescent="0.2">
      <c r="A1" s="13" t="s">
        <v>13</v>
      </c>
      <c r="D1" s="672" t="s">
        <v>57</v>
      </c>
      <c r="E1" s="672"/>
      <c r="F1" s="672"/>
    </row>
    <row r="2" spans="1:6" ht="15.75" x14ac:dyDescent="0.25">
      <c r="A2" s="673" t="s">
        <v>58</v>
      </c>
      <c r="B2" s="674"/>
      <c r="C2" s="674"/>
      <c r="D2" s="674"/>
      <c r="E2" s="674"/>
      <c r="F2" s="674"/>
    </row>
    <row r="3" spans="1:6" ht="33" customHeight="1" x14ac:dyDescent="0.2"/>
    <row r="4" spans="1:6" ht="19.899999999999999" customHeight="1" thickBot="1" x14ac:dyDescent="0.25">
      <c r="A4" s="14" t="s">
        <v>59</v>
      </c>
      <c r="B4" s="14"/>
      <c r="C4" s="14"/>
      <c r="D4" s="15"/>
      <c r="E4" s="15"/>
      <c r="F4" s="15"/>
    </row>
    <row r="5" spans="1:6" ht="18.600000000000001" customHeight="1" thickBot="1" x14ac:dyDescent="0.25">
      <c r="A5" s="538" t="s">
        <v>60</v>
      </c>
      <c r="B5" s="539" t="s">
        <v>61</v>
      </c>
      <c r="C5" s="540" t="s">
        <v>62</v>
      </c>
      <c r="D5" s="540" t="s">
        <v>63</v>
      </c>
      <c r="E5" s="540" t="s">
        <v>64</v>
      </c>
      <c r="F5" s="541" t="s">
        <v>65</v>
      </c>
    </row>
    <row r="6" spans="1:6" s="99" customFormat="1" ht="20.100000000000001" customHeight="1" thickBot="1" x14ac:dyDescent="0.25">
      <c r="A6" s="95" t="s">
        <v>4</v>
      </c>
      <c r="B6" s="106">
        <v>0</v>
      </c>
      <c r="C6" s="107">
        <v>0</v>
      </c>
      <c r="D6" s="97"/>
      <c r="E6" s="142">
        <v>0</v>
      </c>
      <c r="F6" s="143">
        <v>0</v>
      </c>
    </row>
    <row r="7" spans="1:6" ht="39.75" customHeight="1" x14ac:dyDescent="0.2"/>
    <row r="8" spans="1:6" ht="20.100000000000001" customHeight="1" thickBot="1" x14ac:dyDescent="0.25">
      <c r="A8" s="14" t="s">
        <v>66</v>
      </c>
      <c r="B8" s="14"/>
      <c r="C8" s="14"/>
    </row>
    <row r="9" spans="1:6" ht="20.100000000000001" customHeight="1" thickBot="1" x14ac:dyDescent="0.25">
      <c r="A9" s="538" t="s">
        <v>60</v>
      </c>
      <c r="B9" s="539" t="s">
        <v>61</v>
      </c>
      <c r="C9" s="540" t="s">
        <v>62</v>
      </c>
      <c r="D9" s="540" t="s">
        <v>63</v>
      </c>
      <c r="E9" s="540" t="s">
        <v>406</v>
      </c>
      <c r="F9" s="541" t="s">
        <v>65</v>
      </c>
    </row>
    <row r="10" spans="1:6" s="99" customFormat="1" ht="35.1" customHeight="1" thickBot="1" x14ac:dyDescent="0.25">
      <c r="A10" s="95" t="s">
        <v>4</v>
      </c>
      <c r="B10" s="141" t="s">
        <v>409</v>
      </c>
      <c r="C10" s="96" t="s">
        <v>439</v>
      </c>
      <c r="D10" s="97">
        <v>43186</v>
      </c>
      <c r="E10" s="98" t="s">
        <v>440</v>
      </c>
      <c r="F10" s="108" t="s">
        <v>441</v>
      </c>
    </row>
    <row r="11" spans="1:6" s="99" customFormat="1" ht="35.1" customHeight="1" thickBot="1" x14ac:dyDescent="0.25">
      <c r="A11" s="95" t="s">
        <v>5</v>
      </c>
      <c r="B11" s="141" t="s">
        <v>410</v>
      </c>
      <c r="C11" s="96" t="s">
        <v>442</v>
      </c>
      <c r="D11" s="97">
        <v>43273</v>
      </c>
      <c r="E11" s="98" t="s">
        <v>408</v>
      </c>
      <c r="F11" s="108" t="s">
        <v>405</v>
      </c>
    </row>
    <row r="12" spans="1:6" s="99" customFormat="1" ht="35.1" customHeight="1" thickBot="1" x14ac:dyDescent="0.25">
      <c r="A12" s="95" t="s">
        <v>6</v>
      </c>
      <c r="B12" s="141" t="s">
        <v>410</v>
      </c>
      <c r="C12" s="96" t="s">
        <v>443</v>
      </c>
      <c r="D12" s="97">
        <v>43343</v>
      </c>
      <c r="E12" s="98" t="s">
        <v>407</v>
      </c>
      <c r="F12" s="108" t="s">
        <v>444</v>
      </c>
    </row>
    <row r="13" spans="1:6" s="99" customFormat="1" ht="35.1" customHeight="1" thickBot="1" x14ac:dyDescent="0.25">
      <c r="A13" s="95" t="s">
        <v>7</v>
      </c>
      <c r="B13" s="141" t="s">
        <v>409</v>
      </c>
      <c r="C13" s="98" t="s">
        <v>445</v>
      </c>
      <c r="D13" s="97">
        <v>43427</v>
      </c>
      <c r="E13" s="98" t="s">
        <v>408</v>
      </c>
      <c r="F13" s="108" t="s">
        <v>444</v>
      </c>
    </row>
    <row r="14" spans="1:6" s="99" customFormat="1" ht="35.1" customHeight="1" thickBot="1" x14ac:dyDescent="0.25">
      <c r="A14" s="95" t="s">
        <v>8</v>
      </c>
      <c r="B14" s="141" t="s">
        <v>409</v>
      </c>
      <c r="C14" s="96" t="s">
        <v>446</v>
      </c>
      <c r="D14" s="97">
        <v>43432</v>
      </c>
      <c r="E14" s="98" t="s">
        <v>447</v>
      </c>
      <c r="F14" s="108" t="s">
        <v>448</v>
      </c>
    </row>
    <row r="15" spans="1:6" s="99" customFormat="1" ht="35.1" customHeight="1" thickBot="1" x14ac:dyDescent="0.25">
      <c r="A15" s="95" t="s">
        <v>9</v>
      </c>
      <c r="B15" s="141" t="s">
        <v>409</v>
      </c>
      <c r="C15" s="96" t="s">
        <v>449</v>
      </c>
      <c r="D15" s="97">
        <v>43435</v>
      </c>
      <c r="E15" s="98" t="s">
        <v>408</v>
      </c>
      <c r="F15" s="108" t="s">
        <v>405</v>
      </c>
    </row>
  </sheetData>
  <mergeCells count="2">
    <mergeCell ref="D1:F1"/>
    <mergeCell ref="A2:F2"/>
  </mergeCells>
  <phoneticPr fontId="3" type="noConversion"/>
  <printOptions horizontalCentered="1" verticalCentered="1"/>
  <pageMargins left="1" right="1" top="1" bottom="1" header="0.5" footer="0.5"/>
  <pageSetup paperSize="9" scale="8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H22"/>
  <sheetViews>
    <sheetView showGridLines="0" view="pageBreakPreview" zoomScaleNormal="100" zoomScaleSheetLayoutView="100" workbookViewId="0">
      <selection activeCell="F28" sqref="F28"/>
    </sheetView>
  </sheetViews>
  <sheetFormatPr defaultColWidth="9.140625" defaultRowHeight="20.100000000000001" customHeight="1" x14ac:dyDescent="0.2"/>
  <cols>
    <col min="1" max="1" width="12.28515625" style="26" customWidth="1"/>
    <col min="2" max="2" width="8.85546875" style="26" bestFit="1" customWidth="1"/>
    <col min="3" max="3" width="23" style="26" customWidth="1"/>
    <col min="4" max="4" width="15.140625" style="26" customWidth="1"/>
    <col min="5" max="5" width="14.140625" style="26" customWidth="1"/>
    <col min="6" max="6" width="15.28515625" style="26" customWidth="1"/>
    <col min="7" max="7" width="8.7109375" style="26" customWidth="1"/>
    <col min="8" max="8" width="13.85546875" style="26" customWidth="1"/>
    <col min="9" max="9" width="13.7109375" style="26" customWidth="1"/>
    <col min="10" max="16384" width="9.140625" style="26"/>
  </cols>
  <sheetData>
    <row r="1" spans="1:7" s="25" customFormat="1" ht="20.100000000000001" customHeight="1" x14ac:dyDescent="0.2">
      <c r="A1" s="678" t="s">
        <v>68</v>
      </c>
      <c r="B1" s="678"/>
      <c r="C1" s="678"/>
      <c r="D1" s="678"/>
      <c r="E1" s="85"/>
      <c r="F1" s="699" t="s">
        <v>67</v>
      </c>
      <c r="G1" s="699"/>
    </row>
    <row r="2" spans="1:7" ht="20.100000000000001" customHeight="1" thickBot="1" x14ac:dyDescent="0.25">
      <c r="G2" s="58"/>
    </row>
    <row r="3" spans="1:7" ht="20.100000000000001" customHeight="1" x14ac:dyDescent="0.2">
      <c r="A3" s="684" t="s">
        <v>450</v>
      </c>
      <c r="B3" s="685"/>
      <c r="C3" s="686"/>
      <c r="D3" s="682" t="s">
        <v>69</v>
      </c>
      <c r="E3" s="682"/>
      <c r="F3" s="683"/>
      <c r="G3" s="675" t="s">
        <v>0</v>
      </c>
    </row>
    <row r="4" spans="1:7" ht="20.100000000000001" customHeight="1" x14ac:dyDescent="0.2">
      <c r="A4" s="687"/>
      <c r="B4" s="688"/>
      <c r="C4" s="689"/>
      <c r="D4" s="693" t="s">
        <v>279</v>
      </c>
      <c r="E4" s="693"/>
      <c r="F4" s="190" t="s">
        <v>280</v>
      </c>
      <c r="G4" s="676"/>
    </row>
    <row r="5" spans="1:7" ht="20.100000000000001" customHeight="1" thickBot="1" x14ac:dyDescent="0.25">
      <c r="A5" s="690"/>
      <c r="B5" s="691"/>
      <c r="C5" s="692"/>
      <c r="D5" s="187" t="s">
        <v>74</v>
      </c>
      <c r="E5" s="187" t="s">
        <v>75</v>
      </c>
      <c r="F5" s="191" t="s">
        <v>314</v>
      </c>
      <c r="G5" s="677"/>
    </row>
    <row r="6" spans="1:7" ht="20.100000000000001" customHeight="1" x14ac:dyDescent="0.2">
      <c r="A6" s="669" t="s">
        <v>382</v>
      </c>
      <c r="B6" s="696" t="s">
        <v>76</v>
      </c>
      <c r="C6" s="327" t="s">
        <v>77</v>
      </c>
      <c r="D6" s="542"/>
      <c r="E6" s="542"/>
      <c r="F6" s="543">
        <v>0</v>
      </c>
      <c r="G6" s="544">
        <f t="shared" ref="G6:G17" si="0">SUM(D6:F6)</f>
        <v>0</v>
      </c>
    </row>
    <row r="7" spans="1:7" ht="20.100000000000001" customHeight="1" x14ac:dyDescent="0.2">
      <c r="A7" s="694"/>
      <c r="B7" s="697"/>
      <c r="C7" s="186" t="s">
        <v>78</v>
      </c>
      <c r="D7" s="4"/>
      <c r="E7" s="4"/>
      <c r="F7" s="192">
        <v>0</v>
      </c>
      <c r="G7" s="353">
        <f t="shared" si="0"/>
        <v>0</v>
      </c>
    </row>
    <row r="8" spans="1:7" ht="20.100000000000001" customHeight="1" x14ac:dyDescent="0.2">
      <c r="A8" s="694"/>
      <c r="B8" s="697"/>
      <c r="C8" s="186" t="s">
        <v>79</v>
      </c>
      <c r="D8" s="4"/>
      <c r="E8" s="4"/>
      <c r="F8" s="192">
        <v>0</v>
      </c>
      <c r="G8" s="353">
        <f t="shared" si="0"/>
        <v>0</v>
      </c>
    </row>
    <row r="9" spans="1:7" ht="20.100000000000001" customHeight="1" thickBot="1" x14ac:dyDescent="0.25">
      <c r="A9" s="694"/>
      <c r="B9" s="698"/>
      <c r="C9" s="323" t="s">
        <v>80</v>
      </c>
      <c r="D9" s="545"/>
      <c r="E9" s="545"/>
      <c r="F9" s="546">
        <v>0</v>
      </c>
      <c r="G9" s="547">
        <f t="shared" si="0"/>
        <v>0</v>
      </c>
    </row>
    <row r="10" spans="1:7" ht="20.100000000000001" customHeight="1" x14ac:dyDescent="0.2">
      <c r="A10" s="694"/>
      <c r="B10" s="696" t="s">
        <v>81</v>
      </c>
      <c r="C10" s="327" t="s">
        <v>82</v>
      </c>
      <c r="D10" s="542"/>
      <c r="E10" s="542"/>
      <c r="F10" s="543">
        <v>0</v>
      </c>
      <c r="G10" s="544">
        <f t="shared" si="0"/>
        <v>0</v>
      </c>
    </row>
    <row r="11" spans="1:7" ht="20.100000000000001" customHeight="1" x14ac:dyDescent="0.2">
      <c r="A11" s="694"/>
      <c r="B11" s="697"/>
      <c r="C11" s="186" t="s">
        <v>83</v>
      </c>
      <c r="D11" s="4"/>
      <c r="E11" s="4"/>
      <c r="F11" s="192"/>
      <c r="G11" s="353">
        <f t="shared" si="0"/>
        <v>0</v>
      </c>
    </row>
    <row r="12" spans="1:7" ht="20.100000000000001" customHeight="1" x14ac:dyDescent="0.2">
      <c r="A12" s="694"/>
      <c r="B12" s="697"/>
      <c r="C12" s="186" t="s">
        <v>84</v>
      </c>
      <c r="D12" s="4"/>
      <c r="E12" s="4"/>
      <c r="F12" s="192"/>
      <c r="G12" s="353">
        <f t="shared" si="0"/>
        <v>0</v>
      </c>
    </row>
    <row r="13" spans="1:7" ht="20.100000000000001" customHeight="1" x14ac:dyDescent="0.2">
      <c r="A13" s="694"/>
      <c r="B13" s="697"/>
      <c r="C13" s="186" t="s">
        <v>85</v>
      </c>
      <c r="D13" s="4"/>
      <c r="E13" s="4"/>
      <c r="F13" s="192"/>
      <c r="G13" s="353">
        <f t="shared" si="0"/>
        <v>0</v>
      </c>
    </row>
    <row r="14" spans="1:7" ht="20.100000000000001" customHeight="1" x14ac:dyDescent="0.2">
      <c r="A14" s="694"/>
      <c r="B14" s="697"/>
      <c r="C14" s="186" t="s">
        <v>78</v>
      </c>
      <c r="D14" s="4"/>
      <c r="E14" s="4"/>
      <c r="F14" s="192"/>
      <c r="G14" s="353">
        <f t="shared" si="0"/>
        <v>0</v>
      </c>
    </row>
    <row r="15" spans="1:7" ht="20.100000000000001" customHeight="1" x14ac:dyDescent="0.2">
      <c r="A15" s="694"/>
      <c r="B15" s="697"/>
      <c r="C15" s="186" t="s">
        <v>86</v>
      </c>
      <c r="D15" s="4"/>
      <c r="E15" s="4"/>
      <c r="F15" s="192"/>
      <c r="G15" s="353">
        <f t="shared" si="0"/>
        <v>0</v>
      </c>
    </row>
    <row r="16" spans="1:7" ht="20.100000000000001" customHeight="1" x14ac:dyDescent="0.2">
      <c r="A16" s="694"/>
      <c r="B16" s="697"/>
      <c r="C16" s="186" t="s">
        <v>87</v>
      </c>
      <c r="D16" s="4"/>
      <c r="E16" s="4"/>
      <c r="F16" s="192"/>
      <c r="G16" s="353">
        <f t="shared" si="0"/>
        <v>0</v>
      </c>
    </row>
    <row r="17" spans="1:8" ht="20.100000000000001" customHeight="1" thickBot="1" x14ac:dyDescent="0.25">
      <c r="A17" s="695"/>
      <c r="B17" s="698"/>
      <c r="C17" s="323" t="s">
        <v>88</v>
      </c>
      <c r="D17" s="545"/>
      <c r="E17" s="545"/>
      <c r="F17" s="546"/>
      <c r="G17" s="547">
        <f t="shared" si="0"/>
        <v>0</v>
      </c>
    </row>
    <row r="18" spans="1:8" ht="20.100000000000001" customHeight="1" thickBot="1" x14ac:dyDescent="0.25">
      <c r="A18" s="679" t="s">
        <v>0</v>
      </c>
      <c r="B18" s="680"/>
      <c r="C18" s="681"/>
      <c r="D18" s="350">
        <f>SUM(D6:D17)</f>
        <v>0</v>
      </c>
      <c r="E18" s="350">
        <f>SUM(E6:E17)</f>
        <v>0</v>
      </c>
      <c r="F18" s="351">
        <f>SUM(F6:F17)</f>
        <v>0</v>
      </c>
      <c r="G18" s="352">
        <f>SUM(G6:G17)</f>
        <v>0</v>
      </c>
    </row>
    <row r="19" spans="1:8" ht="20.100000000000001" customHeight="1" x14ac:dyDescent="0.2">
      <c r="A19" s="17"/>
      <c r="B19" s="17"/>
      <c r="C19" s="17"/>
      <c r="D19" s="17"/>
      <c r="E19" s="17"/>
      <c r="F19" s="17"/>
    </row>
    <row r="22" spans="1:8" ht="20.100000000000001" customHeight="1" x14ac:dyDescent="0.2">
      <c r="H22" s="17"/>
    </row>
  </sheetData>
  <sheetProtection selectLockedCells="1"/>
  <mergeCells count="10">
    <mergeCell ref="G3:G5"/>
    <mergeCell ref="A1:D1"/>
    <mergeCell ref="A18:C18"/>
    <mergeCell ref="D3:F3"/>
    <mergeCell ref="A3:C5"/>
    <mergeCell ref="D4:E4"/>
    <mergeCell ref="A6:A17"/>
    <mergeCell ref="B6:B9"/>
    <mergeCell ref="B10:B17"/>
    <mergeCell ref="F1:G1"/>
  </mergeCells>
  <phoneticPr fontId="0" type="noConversion"/>
  <conditionalFormatting sqref="D6:G17">
    <cfRule type="cellIs" dxfId="60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T29"/>
  <sheetViews>
    <sheetView showGridLines="0" view="pageBreakPreview" zoomScale="120" zoomScaleNormal="100" zoomScaleSheetLayoutView="120" workbookViewId="0">
      <selection activeCell="X18" sqref="X18"/>
    </sheetView>
  </sheetViews>
  <sheetFormatPr defaultColWidth="8.85546875" defaultRowHeight="20.100000000000001" customHeight="1" x14ac:dyDescent="0.2"/>
  <cols>
    <col min="1" max="1" width="6.28515625" style="1" customWidth="1"/>
    <col min="2" max="2" width="11.5703125" style="1" customWidth="1"/>
    <col min="3" max="3" width="10.7109375" style="1" customWidth="1"/>
    <col min="4" max="4" width="11.42578125" style="1" customWidth="1"/>
    <col min="5" max="5" width="5" style="1" customWidth="1"/>
    <col min="6" max="19" width="4.7109375" style="1" customWidth="1"/>
    <col min="20" max="16384" width="8.85546875" style="1"/>
  </cols>
  <sheetData>
    <row r="1" spans="1:20" ht="15.75" customHeight="1" x14ac:dyDescent="0.2">
      <c r="O1" s="702" t="s">
        <v>456</v>
      </c>
      <c r="P1" s="703"/>
      <c r="Q1" s="703"/>
      <c r="R1" s="703"/>
      <c r="S1" s="703"/>
    </row>
    <row r="2" spans="1:20" s="16" customFormat="1" ht="15" customHeight="1" x14ac:dyDescent="0.2">
      <c r="A2" s="678" t="s">
        <v>261</v>
      </c>
      <c r="B2" s="744"/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4"/>
      <c r="O2" s="702"/>
      <c r="P2" s="702"/>
      <c r="Q2" s="702"/>
      <c r="R2" s="702"/>
      <c r="S2" s="702"/>
    </row>
    <row r="3" spans="1:20" ht="6" customHeight="1" thickBot="1" x14ac:dyDescent="0.25">
      <c r="O3" s="19"/>
      <c r="P3" s="19"/>
      <c r="Q3" s="19"/>
      <c r="R3" s="19"/>
      <c r="S3" s="59"/>
    </row>
    <row r="4" spans="1:20" ht="20.100000000000001" customHeight="1" x14ac:dyDescent="0.2">
      <c r="A4" s="745" t="s">
        <v>262</v>
      </c>
      <c r="B4" s="746"/>
      <c r="C4" s="746"/>
      <c r="D4" s="747"/>
      <c r="E4" s="746" t="s">
        <v>263</v>
      </c>
      <c r="F4" s="746"/>
      <c r="G4" s="746"/>
      <c r="H4" s="753"/>
      <c r="I4" s="753"/>
      <c r="J4" s="745" t="s">
        <v>314</v>
      </c>
      <c r="K4" s="746"/>
      <c r="L4" s="746"/>
      <c r="M4" s="753"/>
      <c r="N4" s="747"/>
      <c r="O4" s="737" t="s">
        <v>0</v>
      </c>
      <c r="P4" s="682"/>
      <c r="Q4" s="682"/>
      <c r="R4" s="683"/>
      <c r="S4" s="738"/>
    </row>
    <row r="5" spans="1:20" ht="20.100000000000001" customHeight="1" x14ac:dyDescent="0.2">
      <c r="A5" s="748"/>
      <c r="B5" s="622"/>
      <c r="C5" s="622"/>
      <c r="D5" s="749"/>
      <c r="E5" s="622"/>
      <c r="F5" s="622"/>
      <c r="G5" s="622"/>
      <c r="H5" s="754"/>
      <c r="I5" s="754"/>
      <c r="J5" s="748"/>
      <c r="K5" s="622"/>
      <c r="L5" s="622"/>
      <c r="M5" s="754"/>
      <c r="N5" s="749"/>
      <c r="O5" s="739"/>
      <c r="P5" s="740"/>
      <c r="Q5" s="740"/>
      <c r="R5" s="741"/>
      <c r="S5" s="742"/>
    </row>
    <row r="6" spans="1:20" ht="20.100000000000001" customHeight="1" thickBot="1" x14ac:dyDescent="0.25">
      <c r="A6" s="750"/>
      <c r="B6" s="751"/>
      <c r="C6" s="751"/>
      <c r="D6" s="752"/>
      <c r="E6" s="548">
        <v>2014</v>
      </c>
      <c r="F6" s="548">
        <v>2015</v>
      </c>
      <c r="G6" s="548">
        <v>2016</v>
      </c>
      <c r="H6" s="549">
        <v>2017</v>
      </c>
      <c r="I6" s="549">
        <v>2018</v>
      </c>
      <c r="J6" s="550">
        <v>2014</v>
      </c>
      <c r="K6" s="548">
        <v>2015</v>
      </c>
      <c r="L6" s="548">
        <v>2016</v>
      </c>
      <c r="M6" s="549">
        <v>2017</v>
      </c>
      <c r="N6" s="551">
        <v>2018</v>
      </c>
      <c r="O6" s="550">
        <v>2014</v>
      </c>
      <c r="P6" s="548">
        <v>2015</v>
      </c>
      <c r="Q6" s="548">
        <v>2016</v>
      </c>
      <c r="R6" s="549">
        <v>2017</v>
      </c>
      <c r="S6" s="551">
        <v>2018</v>
      </c>
      <c r="T6" s="3"/>
    </row>
    <row r="7" spans="1:20" ht="20.100000000000001" customHeight="1" thickBot="1" x14ac:dyDescent="0.25">
      <c r="A7" s="755" t="s">
        <v>264</v>
      </c>
      <c r="B7" s="756"/>
      <c r="C7" s="756"/>
      <c r="D7" s="757"/>
      <c r="E7" s="566">
        <v>4.58</v>
      </c>
      <c r="F7" s="566">
        <v>4.09</v>
      </c>
      <c r="G7" s="566">
        <v>3.95</v>
      </c>
      <c r="H7" s="556">
        <v>4.5999999999999996</v>
      </c>
      <c r="I7" s="556" t="s">
        <v>451</v>
      </c>
      <c r="J7" s="567">
        <v>3</v>
      </c>
      <c r="K7" s="566">
        <v>2</v>
      </c>
      <c r="L7" s="566">
        <v>2</v>
      </c>
      <c r="M7" s="556">
        <v>1</v>
      </c>
      <c r="N7" s="557" t="s">
        <v>451</v>
      </c>
      <c r="O7" s="568"/>
      <c r="P7" s="569"/>
      <c r="Q7" s="569">
        <v>5.95</v>
      </c>
      <c r="R7" s="570">
        <f t="shared" ref="R7:R16" si="0">H7+M7</f>
        <v>5.6</v>
      </c>
      <c r="S7" s="558" t="s">
        <v>451</v>
      </c>
    </row>
    <row r="8" spans="1:20" ht="20.100000000000001" customHeight="1" x14ac:dyDescent="0.2">
      <c r="A8" s="758" t="s">
        <v>1</v>
      </c>
      <c r="B8" s="760" t="s">
        <v>265</v>
      </c>
      <c r="C8" s="761" t="s">
        <v>266</v>
      </c>
      <c r="D8" s="441" t="s">
        <v>267</v>
      </c>
      <c r="E8" s="198">
        <v>0</v>
      </c>
      <c r="F8" s="198"/>
      <c r="G8" s="198"/>
      <c r="H8" s="422"/>
      <c r="I8" s="202"/>
      <c r="J8" s="435">
        <v>0</v>
      </c>
      <c r="K8" s="198"/>
      <c r="L8" s="198"/>
      <c r="M8" s="422"/>
      <c r="N8" s="205"/>
      <c r="O8" s="209"/>
      <c r="P8" s="199"/>
      <c r="Q8" s="199"/>
      <c r="R8" s="208">
        <f t="shared" si="0"/>
        <v>0</v>
      </c>
      <c r="S8" s="200"/>
    </row>
    <row r="9" spans="1:20" ht="20.100000000000001" customHeight="1" x14ac:dyDescent="0.2">
      <c r="A9" s="759"/>
      <c r="B9" s="704"/>
      <c r="C9" s="705"/>
      <c r="D9" s="201" t="s">
        <v>268</v>
      </c>
      <c r="E9" s="123">
        <v>0</v>
      </c>
      <c r="F9" s="123"/>
      <c r="G9" s="123"/>
      <c r="H9" s="423"/>
      <c r="I9" s="203"/>
      <c r="J9" s="436">
        <v>0</v>
      </c>
      <c r="K9" s="123"/>
      <c r="L9" s="123"/>
      <c r="M9" s="423"/>
      <c r="N9" s="206"/>
      <c r="O9" s="210"/>
      <c r="P9" s="144"/>
      <c r="Q9" s="144"/>
      <c r="R9" s="427">
        <f t="shared" si="0"/>
        <v>0</v>
      </c>
      <c r="S9" s="193"/>
    </row>
    <row r="10" spans="1:20" ht="20.100000000000001" customHeight="1" x14ac:dyDescent="0.2">
      <c r="A10" s="759"/>
      <c r="B10" s="704"/>
      <c r="C10" s="705" t="s">
        <v>269</v>
      </c>
      <c r="D10" s="706"/>
      <c r="E10" s="123">
        <v>4.58</v>
      </c>
      <c r="F10" s="123">
        <v>4.09</v>
      </c>
      <c r="G10" s="123">
        <v>3.95</v>
      </c>
      <c r="H10" s="423">
        <v>4.5999999999999996</v>
      </c>
      <c r="I10" s="203"/>
      <c r="J10" s="436">
        <v>3</v>
      </c>
      <c r="K10" s="123">
        <v>2</v>
      </c>
      <c r="L10" s="123">
        <v>2</v>
      </c>
      <c r="M10" s="423">
        <v>1</v>
      </c>
      <c r="N10" s="206"/>
      <c r="O10" s="210"/>
      <c r="P10" s="144"/>
      <c r="Q10" s="144">
        <v>5.95</v>
      </c>
      <c r="R10" s="427">
        <f t="shared" si="0"/>
        <v>5.6</v>
      </c>
      <c r="S10" s="193"/>
    </row>
    <row r="11" spans="1:20" ht="20.100000000000001" customHeight="1" x14ac:dyDescent="0.2">
      <c r="A11" s="759"/>
      <c r="B11" s="704" t="s">
        <v>270</v>
      </c>
      <c r="C11" s="705" t="s">
        <v>271</v>
      </c>
      <c r="D11" s="706"/>
      <c r="E11" s="123">
        <v>0</v>
      </c>
      <c r="F11" s="123"/>
      <c r="G11" s="57"/>
      <c r="H11" s="423"/>
      <c r="I11" s="203"/>
      <c r="J11" s="436">
        <v>0</v>
      </c>
      <c r="K11" s="123"/>
      <c r="L11" s="123"/>
      <c r="M11" s="423"/>
      <c r="N11" s="206"/>
      <c r="O11" s="210"/>
      <c r="P11" s="144"/>
      <c r="Q11" s="144"/>
      <c r="R11" s="427">
        <f t="shared" si="0"/>
        <v>0</v>
      </c>
      <c r="S11" s="193"/>
    </row>
    <row r="12" spans="1:20" ht="20.100000000000001" customHeight="1" x14ac:dyDescent="0.2">
      <c r="A12" s="759"/>
      <c r="B12" s="704"/>
      <c r="C12" s="705" t="s">
        <v>272</v>
      </c>
      <c r="D12" s="706"/>
      <c r="E12" s="123">
        <v>4.58</v>
      </c>
      <c r="F12" s="123">
        <v>4.09</v>
      </c>
      <c r="G12" s="123">
        <v>3.95</v>
      </c>
      <c r="H12" s="423">
        <v>4.5999999999999996</v>
      </c>
      <c r="I12" s="203"/>
      <c r="J12" s="436">
        <v>3</v>
      </c>
      <c r="K12" s="123">
        <v>2</v>
      </c>
      <c r="L12" s="123">
        <v>2</v>
      </c>
      <c r="M12" s="423">
        <v>1</v>
      </c>
      <c r="N12" s="206"/>
      <c r="O12" s="210"/>
      <c r="P12" s="144"/>
      <c r="Q12" s="144">
        <v>5.95</v>
      </c>
      <c r="R12" s="427">
        <f t="shared" si="0"/>
        <v>5.6</v>
      </c>
      <c r="S12" s="193"/>
    </row>
    <row r="13" spans="1:20" ht="20.100000000000001" customHeight="1" x14ac:dyDescent="0.2">
      <c r="A13" s="759"/>
      <c r="B13" s="704" t="s">
        <v>273</v>
      </c>
      <c r="C13" s="705" t="s">
        <v>274</v>
      </c>
      <c r="D13" s="706"/>
      <c r="E13" s="123">
        <v>1.56</v>
      </c>
      <c r="F13" s="123">
        <v>1.1100000000000001</v>
      </c>
      <c r="G13" s="123">
        <v>0.73</v>
      </c>
      <c r="H13" s="423">
        <v>0.08</v>
      </c>
      <c r="I13" s="203"/>
      <c r="J13" s="436">
        <v>3</v>
      </c>
      <c r="K13" s="123">
        <v>2</v>
      </c>
      <c r="L13" s="123">
        <v>2</v>
      </c>
      <c r="M13" s="423">
        <v>1</v>
      </c>
      <c r="N13" s="206"/>
      <c r="O13" s="210"/>
      <c r="P13" s="144"/>
      <c r="Q13" s="144">
        <v>2.73</v>
      </c>
      <c r="R13" s="427">
        <f t="shared" si="0"/>
        <v>1.08</v>
      </c>
      <c r="S13" s="193"/>
    </row>
    <row r="14" spans="1:20" ht="20.100000000000001" customHeight="1" x14ac:dyDescent="0.2">
      <c r="A14" s="759"/>
      <c r="B14" s="704"/>
      <c r="C14" s="705" t="s">
        <v>275</v>
      </c>
      <c r="D14" s="706"/>
      <c r="E14" s="123">
        <v>0</v>
      </c>
      <c r="F14" s="123"/>
      <c r="G14" s="123">
        <v>1.2</v>
      </c>
      <c r="H14" s="423">
        <v>0.8</v>
      </c>
      <c r="I14" s="203"/>
      <c r="J14" s="436">
        <v>0</v>
      </c>
      <c r="K14" s="123"/>
      <c r="L14" s="123"/>
      <c r="M14" s="203"/>
      <c r="N14" s="206"/>
      <c r="O14" s="211"/>
      <c r="P14" s="144"/>
      <c r="Q14" s="144">
        <v>1.2</v>
      </c>
      <c r="R14" s="427">
        <f t="shared" si="0"/>
        <v>0.8</v>
      </c>
      <c r="S14" s="193"/>
    </row>
    <row r="15" spans="1:20" ht="20.100000000000001" customHeight="1" x14ac:dyDescent="0.2">
      <c r="A15" s="759"/>
      <c r="B15" s="704"/>
      <c r="C15" s="705" t="s">
        <v>276</v>
      </c>
      <c r="D15" s="706"/>
      <c r="E15" s="123">
        <v>3.02</v>
      </c>
      <c r="F15" s="123">
        <v>2.98</v>
      </c>
      <c r="G15" s="123">
        <v>2.02</v>
      </c>
      <c r="H15" s="423">
        <v>3</v>
      </c>
      <c r="I15" s="203"/>
      <c r="J15" s="436">
        <v>0</v>
      </c>
      <c r="K15" s="123"/>
      <c r="L15" s="123"/>
      <c r="M15" s="203"/>
      <c r="N15" s="206"/>
      <c r="O15" s="211"/>
      <c r="P15" s="144"/>
      <c r="Q15" s="144">
        <v>2.02</v>
      </c>
      <c r="R15" s="427">
        <f t="shared" si="0"/>
        <v>3</v>
      </c>
      <c r="S15" s="193"/>
    </row>
    <row r="16" spans="1:20" ht="20.100000000000001" customHeight="1" thickBot="1" x14ac:dyDescent="0.25">
      <c r="A16" s="716" t="s">
        <v>277</v>
      </c>
      <c r="B16" s="717"/>
      <c r="C16" s="717"/>
      <c r="D16" s="718"/>
      <c r="E16" s="194">
        <v>0</v>
      </c>
      <c r="F16" s="194"/>
      <c r="G16" s="195"/>
      <c r="H16" s="204"/>
      <c r="I16" s="204"/>
      <c r="J16" s="437">
        <v>0</v>
      </c>
      <c r="K16" s="194"/>
      <c r="L16" s="194"/>
      <c r="M16" s="204"/>
      <c r="N16" s="207"/>
      <c r="O16" s="212"/>
      <c r="P16" s="196"/>
      <c r="Q16" s="196"/>
      <c r="R16" s="428">
        <f t="shared" si="0"/>
        <v>0</v>
      </c>
      <c r="S16" s="197"/>
    </row>
    <row r="17" spans="1:19" ht="15" customHeight="1" x14ac:dyDescent="0.2">
      <c r="A17" s="440" t="s">
        <v>452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15" customHeight="1" x14ac:dyDescent="0.2">
      <c r="A18" s="44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700" t="s">
        <v>455</v>
      </c>
      <c r="P18" s="701"/>
      <c r="Q18" s="701"/>
      <c r="R18" s="701"/>
      <c r="S18" s="701"/>
    </row>
    <row r="19" spans="1:19" s="16" customFormat="1" ht="15" customHeight="1" x14ac:dyDescent="0.2">
      <c r="A19" s="743" t="s">
        <v>89</v>
      </c>
      <c r="B19" s="743"/>
      <c r="C19" s="743"/>
      <c r="D19" s="743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9" ht="6" customHeight="1" thickBot="1" x14ac:dyDescent="0.25"/>
    <row r="21" spans="1:19" ht="24.75" customHeight="1" x14ac:dyDescent="0.2">
      <c r="A21" s="710" t="s">
        <v>226</v>
      </c>
      <c r="B21" s="711"/>
      <c r="C21" s="711"/>
      <c r="D21" s="712"/>
      <c r="E21" s="719" t="s">
        <v>90</v>
      </c>
      <c r="F21" s="719"/>
      <c r="G21" s="719"/>
      <c r="H21" s="719"/>
      <c r="I21" s="719"/>
      <c r="J21" s="720" t="s">
        <v>91</v>
      </c>
      <c r="K21" s="719"/>
      <c r="L21" s="719"/>
      <c r="M21" s="719"/>
      <c r="N21" s="721"/>
      <c r="O21" s="734" t="s">
        <v>0</v>
      </c>
      <c r="P21" s="735"/>
      <c r="Q21" s="735"/>
      <c r="R21" s="735"/>
      <c r="S21" s="736"/>
    </row>
    <row r="22" spans="1:19" ht="20.25" customHeight="1" thickBot="1" x14ac:dyDescent="0.25">
      <c r="A22" s="713"/>
      <c r="B22" s="714"/>
      <c r="C22" s="714"/>
      <c r="D22" s="715"/>
      <c r="E22" s="552">
        <v>2014</v>
      </c>
      <c r="F22" s="552">
        <v>2015</v>
      </c>
      <c r="G22" s="552">
        <v>2016</v>
      </c>
      <c r="H22" s="553">
        <v>2017</v>
      </c>
      <c r="I22" s="553">
        <v>2018</v>
      </c>
      <c r="J22" s="554">
        <v>2014</v>
      </c>
      <c r="K22" s="552">
        <v>2015</v>
      </c>
      <c r="L22" s="552">
        <v>2016</v>
      </c>
      <c r="M22" s="553">
        <v>2017</v>
      </c>
      <c r="N22" s="555">
        <v>2018</v>
      </c>
      <c r="O22" s="554">
        <v>2014</v>
      </c>
      <c r="P22" s="552">
        <v>2015</v>
      </c>
      <c r="Q22" s="552">
        <v>2016</v>
      </c>
      <c r="R22" s="553">
        <v>2017</v>
      </c>
      <c r="S22" s="555">
        <v>2018</v>
      </c>
    </row>
    <row r="23" spans="1:19" ht="20.100000000000001" customHeight="1" x14ac:dyDescent="0.2">
      <c r="A23" s="722" t="s">
        <v>1</v>
      </c>
      <c r="B23" s="725" t="s">
        <v>93</v>
      </c>
      <c r="C23" s="726"/>
      <c r="D23" s="727"/>
      <c r="E23" s="215">
        <v>3</v>
      </c>
      <c r="F23" s="215">
        <v>3</v>
      </c>
      <c r="G23" s="215">
        <v>3</v>
      </c>
      <c r="H23" s="424">
        <v>2</v>
      </c>
      <c r="I23" s="424">
        <v>2</v>
      </c>
      <c r="J23" s="216"/>
      <c r="K23" s="217"/>
      <c r="L23" s="217"/>
      <c r="M23" s="424"/>
      <c r="N23" s="438"/>
      <c r="O23" s="432">
        <v>3</v>
      </c>
      <c r="P23" s="146">
        <v>3</v>
      </c>
      <c r="Q23" s="146">
        <v>3</v>
      </c>
      <c r="R23" s="429">
        <f t="shared" ref="R23:S28" si="1">M23+H23</f>
        <v>2</v>
      </c>
      <c r="S23" s="439">
        <f t="shared" si="1"/>
        <v>2</v>
      </c>
    </row>
    <row r="24" spans="1:19" ht="20.100000000000001" customHeight="1" x14ac:dyDescent="0.2">
      <c r="A24" s="723"/>
      <c r="B24" s="728" t="s">
        <v>94</v>
      </c>
      <c r="C24" s="729"/>
      <c r="D24" s="730"/>
      <c r="E24" s="83">
        <v>9</v>
      </c>
      <c r="F24" s="83">
        <v>11</v>
      </c>
      <c r="G24" s="83">
        <v>11</v>
      </c>
      <c r="H24" s="425">
        <v>10</v>
      </c>
      <c r="I24" s="425">
        <v>10</v>
      </c>
      <c r="J24" s="214"/>
      <c r="K24" s="22"/>
      <c r="L24" s="22"/>
      <c r="M24" s="425"/>
      <c r="N24" s="185"/>
      <c r="O24" s="433">
        <v>10</v>
      </c>
      <c r="P24" s="128">
        <v>9</v>
      </c>
      <c r="Q24" s="128">
        <v>11</v>
      </c>
      <c r="R24" s="430">
        <f t="shared" si="1"/>
        <v>10</v>
      </c>
      <c r="S24" s="213">
        <f t="shared" si="1"/>
        <v>10</v>
      </c>
    </row>
    <row r="25" spans="1:19" ht="20.100000000000001" customHeight="1" x14ac:dyDescent="0.2">
      <c r="A25" s="723"/>
      <c r="B25" s="728" t="s">
        <v>95</v>
      </c>
      <c r="C25" s="729"/>
      <c r="D25" s="730"/>
      <c r="E25" s="83">
        <v>7</v>
      </c>
      <c r="F25" s="83">
        <v>6</v>
      </c>
      <c r="G25" s="83">
        <v>6</v>
      </c>
      <c r="H25" s="425">
        <v>6</v>
      </c>
      <c r="I25" s="425">
        <v>6</v>
      </c>
      <c r="J25" s="214"/>
      <c r="K25" s="22"/>
      <c r="L25" s="22"/>
      <c r="M25" s="425"/>
      <c r="N25" s="185"/>
      <c r="O25" s="433">
        <v>7</v>
      </c>
      <c r="P25" s="128">
        <v>7</v>
      </c>
      <c r="Q25" s="128">
        <v>6</v>
      </c>
      <c r="R25" s="430">
        <f t="shared" si="1"/>
        <v>6</v>
      </c>
      <c r="S25" s="213">
        <f t="shared" si="1"/>
        <v>6</v>
      </c>
    </row>
    <row r="26" spans="1:19" ht="20.25" customHeight="1" x14ac:dyDescent="0.2">
      <c r="A26" s="723"/>
      <c r="B26" s="728" t="s">
        <v>96</v>
      </c>
      <c r="C26" s="729"/>
      <c r="D26" s="730"/>
      <c r="E26" s="83">
        <v>8</v>
      </c>
      <c r="F26" s="83">
        <v>8</v>
      </c>
      <c r="G26" s="83">
        <v>8</v>
      </c>
      <c r="H26" s="425">
        <v>8</v>
      </c>
      <c r="I26" s="425">
        <v>8</v>
      </c>
      <c r="J26" s="214"/>
      <c r="K26" s="22"/>
      <c r="L26" s="22"/>
      <c r="M26" s="425"/>
      <c r="N26" s="185"/>
      <c r="O26" s="433">
        <v>8</v>
      </c>
      <c r="P26" s="128">
        <v>8</v>
      </c>
      <c r="Q26" s="128">
        <v>8</v>
      </c>
      <c r="R26" s="430">
        <f t="shared" si="1"/>
        <v>8</v>
      </c>
      <c r="S26" s="213">
        <f t="shared" si="1"/>
        <v>8</v>
      </c>
    </row>
    <row r="27" spans="1:19" ht="28.5" customHeight="1" x14ac:dyDescent="0.2">
      <c r="A27" s="723"/>
      <c r="B27" s="728" t="s">
        <v>223</v>
      </c>
      <c r="C27" s="729"/>
      <c r="D27" s="730"/>
      <c r="E27" s="83"/>
      <c r="F27" s="83"/>
      <c r="G27" s="83"/>
      <c r="H27" s="425"/>
      <c r="I27" s="425"/>
      <c r="J27" s="214">
        <v>1</v>
      </c>
      <c r="K27" s="83">
        <v>2</v>
      </c>
      <c r="L27" s="83">
        <v>3</v>
      </c>
      <c r="M27" s="425">
        <v>3</v>
      </c>
      <c r="N27" s="185"/>
      <c r="O27" s="433">
        <v>3</v>
      </c>
      <c r="P27" s="128">
        <v>1</v>
      </c>
      <c r="Q27" s="128">
        <v>2</v>
      </c>
      <c r="R27" s="430">
        <f t="shared" si="1"/>
        <v>3</v>
      </c>
      <c r="S27" s="213">
        <f t="shared" si="1"/>
        <v>0</v>
      </c>
    </row>
    <row r="28" spans="1:19" ht="20.100000000000001" customHeight="1" thickBot="1" x14ac:dyDescent="0.25">
      <c r="A28" s="724"/>
      <c r="B28" s="731" t="s">
        <v>253</v>
      </c>
      <c r="C28" s="732"/>
      <c r="D28" s="733"/>
      <c r="E28" s="120">
        <v>3</v>
      </c>
      <c r="F28" s="120">
        <v>4</v>
      </c>
      <c r="G28" s="120">
        <v>3</v>
      </c>
      <c r="H28" s="426">
        <v>4</v>
      </c>
      <c r="I28" s="426">
        <v>4</v>
      </c>
      <c r="J28" s="221">
        <v>1</v>
      </c>
      <c r="K28" s="222"/>
      <c r="L28" s="222"/>
      <c r="M28" s="426"/>
      <c r="N28" s="189"/>
      <c r="O28" s="434">
        <v>3</v>
      </c>
      <c r="P28" s="145">
        <v>4</v>
      </c>
      <c r="Q28" s="145">
        <v>4</v>
      </c>
      <c r="R28" s="431">
        <f t="shared" si="1"/>
        <v>4</v>
      </c>
      <c r="S28" s="223">
        <f t="shared" si="1"/>
        <v>4</v>
      </c>
    </row>
    <row r="29" spans="1:19" ht="21.75" customHeight="1" thickBot="1" x14ac:dyDescent="0.25">
      <c r="A29" s="707" t="s">
        <v>92</v>
      </c>
      <c r="B29" s="708"/>
      <c r="C29" s="708"/>
      <c r="D29" s="709"/>
      <c r="E29" s="559">
        <f>SUM(E23:E28)</f>
        <v>30</v>
      </c>
      <c r="F29" s="559">
        <f t="shared" ref="F29:H29" si="2">SUM(F23:F28)</f>
        <v>32</v>
      </c>
      <c r="G29" s="559">
        <f t="shared" si="2"/>
        <v>31</v>
      </c>
      <c r="H29" s="560">
        <f t="shared" si="2"/>
        <v>30</v>
      </c>
      <c r="I29" s="560">
        <f t="shared" ref="I29" si="3">SUM(I23:I28)</f>
        <v>30</v>
      </c>
      <c r="J29" s="561">
        <f>SUM(J23:J28)</f>
        <v>2</v>
      </c>
      <c r="K29" s="559">
        <f t="shared" ref="K29:M29" si="4">SUM(K23:K28)</f>
        <v>2</v>
      </c>
      <c r="L29" s="559">
        <f t="shared" si="4"/>
        <v>3</v>
      </c>
      <c r="M29" s="560">
        <f t="shared" si="4"/>
        <v>3</v>
      </c>
      <c r="N29" s="562">
        <f t="shared" ref="N29" si="5">SUM(N23:N28)</f>
        <v>0</v>
      </c>
      <c r="O29" s="561">
        <f t="shared" ref="O29:S29" si="6">SUM(O23:O28)</f>
        <v>34</v>
      </c>
      <c r="P29" s="559">
        <f t="shared" si="6"/>
        <v>32</v>
      </c>
      <c r="Q29" s="559">
        <f t="shared" si="6"/>
        <v>34</v>
      </c>
      <c r="R29" s="560">
        <f t="shared" ref="R29" si="7">SUM(R23:R28)</f>
        <v>33</v>
      </c>
      <c r="S29" s="562">
        <f t="shared" si="6"/>
        <v>30</v>
      </c>
    </row>
  </sheetData>
  <sheetProtection selectLockedCells="1"/>
  <mergeCells count="34">
    <mergeCell ref="O21:S21"/>
    <mergeCell ref="O4:S5"/>
    <mergeCell ref="O2:S2"/>
    <mergeCell ref="A19:D19"/>
    <mergeCell ref="A2:N2"/>
    <mergeCell ref="A4:D6"/>
    <mergeCell ref="E4:I5"/>
    <mergeCell ref="J4:N5"/>
    <mergeCell ref="A7:D7"/>
    <mergeCell ref="A8:A15"/>
    <mergeCell ref="B8:B10"/>
    <mergeCell ref="C8:C9"/>
    <mergeCell ref="C10:D10"/>
    <mergeCell ref="B11:B12"/>
    <mergeCell ref="C11:D11"/>
    <mergeCell ref="C12:D12"/>
    <mergeCell ref="A29:D29"/>
    <mergeCell ref="A21:D22"/>
    <mergeCell ref="A16:D16"/>
    <mergeCell ref="E21:I21"/>
    <mergeCell ref="J21:N21"/>
    <mergeCell ref="A23:A28"/>
    <mergeCell ref="B23:D23"/>
    <mergeCell ref="B24:D24"/>
    <mergeCell ref="B25:D25"/>
    <mergeCell ref="B26:D26"/>
    <mergeCell ref="B27:D27"/>
    <mergeCell ref="B28:D28"/>
    <mergeCell ref="O18:S18"/>
    <mergeCell ref="O1:S1"/>
    <mergeCell ref="B13:B15"/>
    <mergeCell ref="C13:D13"/>
    <mergeCell ref="C14:D14"/>
    <mergeCell ref="C15:D15"/>
  </mergeCells>
  <phoneticPr fontId="2" type="noConversion"/>
  <conditionalFormatting sqref="E7:E16 I7:L16 N7:O16">
    <cfRule type="cellIs" dxfId="59" priority="10" stopIfTrue="1" operator="equal">
      <formula>0</formula>
    </cfRule>
  </conditionalFormatting>
  <conditionalFormatting sqref="S7:S16">
    <cfRule type="cellIs" dxfId="58" priority="9" operator="equal">
      <formula>0</formula>
    </cfRule>
  </conditionalFormatting>
  <conditionalFormatting sqref="F7:F16">
    <cfRule type="cellIs" dxfId="57" priority="8" stopIfTrue="1" operator="equal">
      <formula>0</formula>
    </cfRule>
  </conditionalFormatting>
  <conditionalFormatting sqref="G7:G16">
    <cfRule type="cellIs" dxfId="56" priority="7" stopIfTrue="1" operator="equal">
      <formula>0</formula>
    </cfRule>
  </conditionalFormatting>
  <conditionalFormatting sqref="P7:P16">
    <cfRule type="cellIs" dxfId="55" priority="6" operator="equal">
      <formula>0</formula>
    </cfRule>
  </conditionalFormatting>
  <conditionalFormatting sqref="Q7:Q16">
    <cfRule type="cellIs" dxfId="54" priority="5" operator="equal">
      <formula>0</formula>
    </cfRule>
  </conditionalFormatting>
  <conditionalFormatting sqref="H7:H16">
    <cfRule type="cellIs" dxfId="53" priority="3" stopIfTrue="1" operator="equal">
      <formula>0</formula>
    </cfRule>
  </conditionalFormatting>
  <conditionalFormatting sqref="M7:M16">
    <cfRule type="cellIs" dxfId="52" priority="2" stopIfTrue="1" operator="equal">
      <formula>0</formula>
    </cfRule>
  </conditionalFormatting>
  <conditionalFormatting sqref="R7:R16">
    <cfRule type="cellIs" dxfId="51" priority="1" operator="equal">
      <formula>0</formula>
    </cfRule>
  </conditionalFormatting>
  <printOptions horizontalCentered="1" verticalCentered="1"/>
  <pageMargins left="1" right="1" top="1" bottom="1" header="0.5" footer="0.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J28"/>
  <sheetViews>
    <sheetView showGridLines="0" zoomScaleNormal="100" zoomScaleSheetLayoutView="100" workbookViewId="0">
      <selection activeCell="D35" sqref="D35"/>
    </sheetView>
  </sheetViews>
  <sheetFormatPr defaultColWidth="9.140625" defaultRowHeight="12.75" x14ac:dyDescent="0.2"/>
  <cols>
    <col min="1" max="1" width="3.85546875" style="1" customWidth="1"/>
    <col min="2" max="2" width="9.28515625" style="1" customWidth="1"/>
    <col min="3" max="3" width="34.28515625" style="1" customWidth="1"/>
    <col min="4" max="4" width="5.28515625" style="1" customWidth="1"/>
    <col min="5" max="5" width="7.42578125" style="1" customWidth="1"/>
    <col min="6" max="7" width="7.28515625" style="1" customWidth="1"/>
    <col min="8" max="8" width="8.28515625" style="1" customWidth="1"/>
    <col min="9" max="9" width="9" style="1" customWidth="1"/>
    <col min="10" max="10" width="9.7109375" style="1" customWidth="1"/>
    <col min="11" max="11" width="5.140625" style="1" customWidth="1"/>
    <col min="12" max="16384" width="9.140625" style="1"/>
  </cols>
  <sheetData>
    <row r="1" spans="1:10" s="16" customFormat="1" ht="16.149999999999999" customHeight="1" x14ac:dyDescent="0.2">
      <c r="A1" s="678" t="s">
        <v>98</v>
      </c>
      <c r="B1" s="678"/>
      <c r="C1" s="678"/>
      <c r="D1" s="678"/>
      <c r="E1" s="678"/>
      <c r="F1" s="85"/>
      <c r="G1" s="85"/>
      <c r="H1" s="85"/>
      <c r="I1" s="762" t="s">
        <v>97</v>
      </c>
      <c r="J1" s="762"/>
    </row>
    <row r="2" spans="1:10" ht="16.149999999999999" customHeight="1" thickBot="1" x14ac:dyDescent="0.25">
      <c r="A2" s="224"/>
      <c r="B2" s="224"/>
      <c r="C2" s="224"/>
      <c r="D2" s="224"/>
      <c r="E2" s="224"/>
      <c r="F2" s="224"/>
      <c r="G2" s="224"/>
      <c r="H2" s="224"/>
      <c r="I2" s="224"/>
      <c r="J2" s="224"/>
    </row>
    <row r="3" spans="1:10" ht="16.149999999999999" customHeight="1" x14ac:dyDescent="0.2">
      <c r="A3" s="772" t="s">
        <v>99</v>
      </c>
      <c r="B3" s="773"/>
      <c r="C3" s="774"/>
      <c r="D3" s="770" t="s">
        <v>100</v>
      </c>
      <c r="E3" s="765" t="s">
        <v>158</v>
      </c>
      <c r="F3" s="766"/>
      <c r="G3" s="766"/>
      <c r="H3" s="766"/>
      <c r="I3" s="767"/>
      <c r="J3" s="768" t="s">
        <v>0</v>
      </c>
    </row>
    <row r="4" spans="1:10" ht="13.5" thickBot="1" x14ac:dyDescent="0.25">
      <c r="A4" s="775"/>
      <c r="B4" s="776"/>
      <c r="C4" s="777"/>
      <c r="D4" s="771"/>
      <c r="E4" s="218" t="s">
        <v>19</v>
      </c>
      <c r="F4" s="219" t="s">
        <v>17</v>
      </c>
      <c r="G4" s="219" t="s">
        <v>15</v>
      </c>
      <c r="H4" s="219" t="s">
        <v>18</v>
      </c>
      <c r="I4" s="220" t="s">
        <v>16</v>
      </c>
      <c r="J4" s="769"/>
    </row>
    <row r="5" spans="1:10" ht="15" customHeight="1" x14ac:dyDescent="0.2">
      <c r="A5" s="722" t="s">
        <v>102</v>
      </c>
      <c r="B5" s="781" t="s">
        <v>103</v>
      </c>
      <c r="C5" s="782"/>
      <c r="D5" s="347" t="s">
        <v>104</v>
      </c>
      <c r="E5" s="452">
        <v>4</v>
      </c>
      <c r="F5" s="449"/>
      <c r="G5" s="451"/>
      <c r="H5" s="449">
        <v>7</v>
      </c>
      <c r="I5" s="443">
        <v>5</v>
      </c>
      <c r="J5" s="344">
        <f>SUM(E5:I5)</f>
        <v>16</v>
      </c>
    </row>
    <row r="6" spans="1:10" ht="15" customHeight="1" x14ac:dyDescent="0.2">
      <c r="A6" s="723"/>
      <c r="B6" s="704" t="s">
        <v>105</v>
      </c>
      <c r="C6" s="227" t="s">
        <v>106</v>
      </c>
      <c r="D6" s="348" t="s">
        <v>104</v>
      </c>
      <c r="E6" s="444">
        <v>4</v>
      </c>
      <c r="F6" s="228"/>
      <c r="G6" s="453"/>
      <c r="H6" s="228">
        <v>7</v>
      </c>
      <c r="I6" s="445"/>
      <c r="J6" s="345">
        <f t="shared" ref="J6:J26" si="0">SUM(E6:I6)</f>
        <v>11</v>
      </c>
    </row>
    <row r="7" spans="1:10" ht="15" customHeight="1" x14ac:dyDescent="0.2">
      <c r="A7" s="723"/>
      <c r="B7" s="704"/>
      <c r="C7" s="227" t="s">
        <v>107</v>
      </c>
      <c r="D7" s="348" t="s">
        <v>104</v>
      </c>
      <c r="E7" s="444"/>
      <c r="F7" s="228"/>
      <c r="G7" s="453">
        <v>6</v>
      </c>
      <c r="H7" s="228"/>
      <c r="I7" s="445">
        <v>5</v>
      </c>
      <c r="J7" s="345">
        <f t="shared" si="0"/>
        <v>11</v>
      </c>
    </row>
    <row r="8" spans="1:10" ht="15" customHeight="1" x14ac:dyDescent="0.2">
      <c r="A8" s="723"/>
      <c r="B8" s="704"/>
      <c r="C8" s="227" t="s">
        <v>108</v>
      </c>
      <c r="D8" s="348" t="s">
        <v>104</v>
      </c>
      <c r="E8" s="444"/>
      <c r="F8" s="228"/>
      <c r="G8" s="453"/>
      <c r="H8" s="228"/>
      <c r="I8" s="445"/>
      <c r="J8" s="345">
        <f t="shared" si="0"/>
        <v>0</v>
      </c>
    </row>
    <row r="9" spans="1:10" ht="15" customHeight="1" x14ac:dyDescent="0.2">
      <c r="A9" s="723"/>
      <c r="B9" s="704"/>
      <c r="C9" s="227" t="s">
        <v>109</v>
      </c>
      <c r="D9" s="348" t="s">
        <v>104</v>
      </c>
      <c r="E9" s="444"/>
      <c r="F9" s="228"/>
      <c r="G9" s="453"/>
      <c r="H9" s="228"/>
      <c r="I9" s="445"/>
      <c r="J9" s="345">
        <f t="shared" si="0"/>
        <v>0</v>
      </c>
    </row>
    <row r="10" spans="1:10" ht="15" customHeight="1" x14ac:dyDescent="0.2">
      <c r="A10" s="759" t="s">
        <v>5</v>
      </c>
      <c r="B10" s="763" t="s">
        <v>110</v>
      </c>
      <c r="C10" s="764"/>
      <c r="D10" s="348" t="s">
        <v>104</v>
      </c>
      <c r="E10" s="444"/>
      <c r="F10" s="228"/>
      <c r="G10" s="453"/>
      <c r="H10" s="228"/>
      <c r="I10" s="445">
        <v>2</v>
      </c>
      <c r="J10" s="345">
        <f t="shared" si="0"/>
        <v>2</v>
      </c>
    </row>
    <row r="11" spans="1:10" ht="15" customHeight="1" x14ac:dyDescent="0.2">
      <c r="A11" s="759"/>
      <c r="B11" s="704" t="s">
        <v>105</v>
      </c>
      <c r="C11" s="227" t="s">
        <v>111</v>
      </c>
      <c r="D11" s="348" t="s">
        <v>104</v>
      </c>
      <c r="E11" s="444"/>
      <c r="F11" s="228"/>
      <c r="G11" s="453"/>
      <c r="H11" s="228"/>
      <c r="I11" s="445">
        <v>2</v>
      </c>
      <c r="J11" s="345">
        <f t="shared" si="0"/>
        <v>2</v>
      </c>
    </row>
    <row r="12" spans="1:10" ht="15" customHeight="1" x14ac:dyDescent="0.2">
      <c r="A12" s="759"/>
      <c r="B12" s="704"/>
      <c r="C12" s="227" t="s">
        <v>112</v>
      </c>
      <c r="D12" s="348" t="s">
        <v>104</v>
      </c>
      <c r="E12" s="444"/>
      <c r="F12" s="228"/>
      <c r="G12" s="453"/>
      <c r="H12" s="228"/>
      <c r="I12" s="445"/>
      <c r="J12" s="345">
        <f t="shared" si="0"/>
        <v>0</v>
      </c>
    </row>
    <row r="13" spans="1:10" ht="15" customHeight="1" x14ac:dyDescent="0.2">
      <c r="A13" s="225" t="s">
        <v>6</v>
      </c>
      <c r="B13" s="763" t="s">
        <v>113</v>
      </c>
      <c r="C13" s="764"/>
      <c r="D13" s="348" t="s">
        <v>104</v>
      </c>
      <c r="E13" s="444">
        <v>1</v>
      </c>
      <c r="F13" s="228"/>
      <c r="G13" s="453"/>
      <c r="H13" s="228">
        <v>5</v>
      </c>
      <c r="I13" s="445"/>
      <c r="J13" s="345">
        <f t="shared" si="0"/>
        <v>6</v>
      </c>
    </row>
    <row r="14" spans="1:10" ht="15" customHeight="1" x14ac:dyDescent="0.2">
      <c r="A14" s="225" t="s">
        <v>7</v>
      </c>
      <c r="B14" s="763" t="s">
        <v>114</v>
      </c>
      <c r="C14" s="764"/>
      <c r="D14" s="348" t="s">
        <v>104</v>
      </c>
      <c r="E14" s="444"/>
      <c r="F14" s="228"/>
      <c r="G14" s="453">
        <v>7</v>
      </c>
      <c r="H14" s="228"/>
      <c r="I14" s="446">
        <v>18</v>
      </c>
      <c r="J14" s="345">
        <f t="shared" si="0"/>
        <v>25</v>
      </c>
    </row>
    <row r="15" spans="1:10" ht="15" customHeight="1" x14ac:dyDescent="0.2">
      <c r="A15" s="759" t="s">
        <v>8</v>
      </c>
      <c r="B15" s="763" t="s">
        <v>115</v>
      </c>
      <c r="C15" s="764"/>
      <c r="D15" s="348" t="s">
        <v>104</v>
      </c>
      <c r="E15" s="444"/>
      <c r="F15" s="228">
        <v>27</v>
      </c>
      <c r="G15" s="453"/>
      <c r="H15" s="228">
        <v>41</v>
      </c>
      <c r="I15" s="446">
        <v>32</v>
      </c>
      <c r="J15" s="345">
        <f t="shared" si="0"/>
        <v>100</v>
      </c>
    </row>
    <row r="16" spans="1:10" ht="15" customHeight="1" x14ac:dyDescent="0.2">
      <c r="A16" s="759"/>
      <c r="B16" s="704" t="s">
        <v>105</v>
      </c>
      <c r="C16" s="227" t="s">
        <v>116</v>
      </c>
      <c r="D16" s="348" t="s">
        <v>104</v>
      </c>
      <c r="E16" s="444"/>
      <c r="F16" s="228"/>
      <c r="G16" s="453"/>
      <c r="H16" s="228">
        <v>29</v>
      </c>
      <c r="I16" s="446">
        <v>6</v>
      </c>
      <c r="J16" s="345">
        <f t="shared" si="0"/>
        <v>35</v>
      </c>
    </row>
    <row r="17" spans="1:10" ht="15" customHeight="1" x14ac:dyDescent="0.2">
      <c r="A17" s="759"/>
      <c r="B17" s="704"/>
      <c r="C17" s="227" t="s">
        <v>117</v>
      </c>
      <c r="D17" s="348" t="s">
        <v>104</v>
      </c>
      <c r="E17" s="444"/>
      <c r="F17" s="228">
        <v>8</v>
      </c>
      <c r="G17" s="453"/>
      <c r="H17" s="228">
        <v>12</v>
      </c>
      <c r="I17" s="446">
        <v>26</v>
      </c>
      <c r="J17" s="345">
        <f t="shared" si="0"/>
        <v>46</v>
      </c>
    </row>
    <row r="18" spans="1:10" ht="15" customHeight="1" x14ac:dyDescent="0.2">
      <c r="A18" s="759"/>
      <c r="B18" s="704"/>
      <c r="C18" s="227" t="s">
        <v>118</v>
      </c>
      <c r="D18" s="348" t="s">
        <v>104</v>
      </c>
      <c r="E18" s="444"/>
      <c r="F18" s="228">
        <v>19</v>
      </c>
      <c r="G18" s="453"/>
      <c r="H18" s="228"/>
      <c r="I18" s="446"/>
      <c r="J18" s="345">
        <f t="shared" si="0"/>
        <v>19</v>
      </c>
    </row>
    <row r="19" spans="1:10" ht="15" customHeight="1" x14ac:dyDescent="0.2">
      <c r="A19" s="225" t="s">
        <v>9</v>
      </c>
      <c r="B19" s="763" t="s">
        <v>119</v>
      </c>
      <c r="C19" s="764"/>
      <c r="D19" s="348" t="s">
        <v>104</v>
      </c>
      <c r="E19" s="444">
        <v>10</v>
      </c>
      <c r="F19" s="228"/>
      <c r="G19" s="453"/>
      <c r="H19" s="228">
        <v>34</v>
      </c>
      <c r="I19" s="446"/>
      <c r="J19" s="345">
        <f t="shared" si="0"/>
        <v>44</v>
      </c>
    </row>
    <row r="20" spans="1:10" ht="15" customHeight="1" x14ac:dyDescent="0.2">
      <c r="A20" s="778" t="s">
        <v>10</v>
      </c>
      <c r="B20" s="763" t="s">
        <v>120</v>
      </c>
      <c r="C20" s="764"/>
      <c r="D20" s="348" t="s">
        <v>104</v>
      </c>
      <c r="E20" s="444">
        <v>10</v>
      </c>
      <c r="F20" s="228">
        <v>9</v>
      </c>
      <c r="G20" s="453">
        <v>4</v>
      </c>
      <c r="H20" s="228">
        <v>36</v>
      </c>
      <c r="I20" s="446">
        <v>36</v>
      </c>
      <c r="J20" s="345">
        <f t="shared" si="0"/>
        <v>95</v>
      </c>
    </row>
    <row r="21" spans="1:10" ht="15" customHeight="1" x14ac:dyDescent="0.2">
      <c r="A21" s="759"/>
      <c r="B21" s="704" t="s">
        <v>105</v>
      </c>
      <c r="C21" s="227" t="s">
        <v>121</v>
      </c>
      <c r="D21" s="348" t="s">
        <v>104</v>
      </c>
      <c r="E21" s="444">
        <v>2</v>
      </c>
      <c r="F21" s="228">
        <v>2</v>
      </c>
      <c r="G21" s="453">
        <v>4</v>
      </c>
      <c r="H21" s="228">
        <v>25</v>
      </c>
      <c r="I21" s="446">
        <v>13</v>
      </c>
      <c r="J21" s="345">
        <f t="shared" si="0"/>
        <v>46</v>
      </c>
    </row>
    <row r="22" spans="1:10" ht="15" customHeight="1" x14ac:dyDescent="0.2">
      <c r="A22" s="759"/>
      <c r="B22" s="704"/>
      <c r="C22" s="227" t="s">
        <v>122</v>
      </c>
      <c r="D22" s="348" t="s">
        <v>104</v>
      </c>
      <c r="E22" s="444">
        <v>8</v>
      </c>
      <c r="F22" s="228">
        <v>7</v>
      </c>
      <c r="G22" s="453">
        <v>2</v>
      </c>
      <c r="H22" s="228">
        <v>11</v>
      </c>
      <c r="I22" s="446">
        <v>23</v>
      </c>
      <c r="J22" s="345">
        <f t="shared" si="0"/>
        <v>51</v>
      </c>
    </row>
    <row r="23" spans="1:10" ht="15" customHeight="1" x14ac:dyDescent="0.2">
      <c r="A23" s="778" t="s">
        <v>11</v>
      </c>
      <c r="B23" s="763" t="s">
        <v>123</v>
      </c>
      <c r="C23" s="764"/>
      <c r="D23" s="348" t="s">
        <v>104</v>
      </c>
      <c r="E23" s="444">
        <v>1</v>
      </c>
      <c r="F23" s="228">
        <v>2</v>
      </c>
      <c r="G23" s="453">
        <v>2</v>
      </c>
      <c r="H23" s="228">
        <v>6</v>
      </c>
      <c r="I23" s="446">
        <v>9</v>
      </c>
      <c r="J23" s="345">
        <f t="shared" si="0"/>
        <v>20</v>
      </c>
    </row>
    <row r="24" spans="1:10" ht="15" customHeight="1" x14ac:dyDescent="0.2">
      <c r="A24" s="759"/>
      <c r="B24" s="704" t="s">
        <v>105</v>
      </c>
      <c r="C24" s="227" t="s">
        <v>2</v>
      </c>
      <c r="D24" s="348" t="s">
        <v>104</v>
      </c>
      <c r="E24" s="444">
        <v>1</v>
      </c>
      <c r="F24" s="228"/>
      <c r="G24" s="453">
        <v>6</v>
      </c>
      <c r="H24" s="228">
        <v>5</v>
      </c>
      <c r="I24" s="446">
        <v>4</v>
      </c>
      <c r="J24" s="345">
        <f t="shared" si="0"/>
        <v>16</v>
      </c>
    </row>
    <row r="25" spans="1:10" ht="15" customHeight="1" x14ac:dyDescent="0.2">
      <c r="A25" s="759"/>
      <c r="B25" s="704"/>
      <c r="C25" s="227" t="s">
        <v>3</v>
      </c>
      <c r="D25" s="348" t="s">
        <v>104</v>
      </c>
      <c r="E25" s="444"/>
      <c r="F25" s="228">
        <v>2</v>
      </c>
      <c r="G25" s="453"/>
      <c r="H25" s="228">
        <v>1</v>
      </c>
      <c r="I25" s="446">
        <v>5</v>
      </c>
      <c r="J25" s="345">
        <f t="shared" si="0"/>
        <v>8</v>
      </c>
    </row>
    <row r="26" spans="1:10" ht="15" customHeight="1" thickBot="1" x14ac:dyDescent="0.25">
      <c r="A26" s="226" t="s">
        <v>12</v>
      </c>
      <c r="B26" s="779" t="s">
        <v>124</v>
      </c>
      <c r="C26" s="780"/>
      <c r="D26" s="349" t="s">
        <v>104</v>
      </c>
      <c r="E26" s="447">
        <v>2</v>
      </c>
      <c r="F26" s="229">
        <v>3</v>
      </c>
      <c r="G26" s="448">
        <v>1</v>
      </c>
      <c r="H26" s="229">
        <v>14</v>
      </c>
      <c r="I26" s="442">
        <v>15</v>
      </c>
      <c r="J26" s="346">
        <f t="shared" si="0"/>
        <v>35</v>
      </c>
    </row>
    <row r="28" spans="1:10" ht="13.5" customHeight="1" x14ac:dyDescent="0.2"/>
  </sheetData>
  <sheetProtection selectLockedCells="1"/>
  <mergeCells count="25">
    <mergeCell ref="B14:C14"/>
    <mergeCell ref="B5:C5"/>
    <mergeCell ref="A5:A9"/>
    <mergeCell ref="B10:C10"/>
    <mergeCell ref="A15:A18"/>
    <mergeCell ref="B19:C19"/>
    <mergeCell ref="B15:C15"/>
    <mergeCell ref="B16:B18"/>
    <mergeCell ref="A20:A22"/>
    <mergeCell ref="B20:C20"/>
    <mergeCell ref="A23:A25"/>
    <mergeCell ref="B21:B22"/>
    <mergeCell ref="B24:B25"/>
    <mergeCell ref="B26:C26"/>
    <mergeCell ref="B23:C23"/>
    <mergeCell ref="I1:J1"/>
    <mergeCell ref="B11:B12"/>
    <mergeCell ref="B13:C13"/>
    <mergeCell ref="E3:I3"/>
    <mergeCell ref="J3:J4"/>
    <mergeCell ref="D3:D4"/>
    <mergeCell ref="A3:C4"/>
    <mergeCell ref="B6:B9"/>
    <mergeCell ref="A10:A12"/>
    <mergeCell ref="A1:E1"/>
  </mergeCells>
  <phoneticPr fontId="0" type="noConversion"/>
  <conditionalFormatting sqref="E5:I13 E14:H26">
    <cfRule type="cellIs" dxfId="50" priority="3" stopIfTrue="1" operator="equal">
      <formula>0</formula>
    </cfRule>
  </conditionalFormatting>
  <conditionalFormatting sqref="J5:J26">
    <cfRule type="cellIs" dxfId="49" priority="2" operator="equal">
      <formula>0</formula>
    </cfRule>
  </conditionalFormatting>
  <conditionalFormatting sqref="I14:I26">
    <cfRule type="cellIs" dxfId="48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J26"/>
  <sheetViews>
    <sheetView showGridLines="0" view="pageBreakPreview" zoomScaleNormal="100" zoomScaleSheetLayoutView="100" workbookViewId="0">
      <selection activeCell="N26" sqref="N26"/>
    </sheetView>
  </sheetViews>
  <sheetFormatPr defaultColWidth="8.85546875" defaultRowHeight="20.100000000000001" customHeight="1" x14ac:dyDescent="0.2"/>
  <cols>
    <col min="1" max="1" width="9.5703125" style="26" customWidth="1"/>
    <col min="2" max="2" width="16.140625" style="26" customWidth="1"/>
    <col min="3" max="3" width="20.140625" style="26" customWidth="1"/>
    <col min="4" max="4" width="6.28515625" style="26" customWidth="1"/>
    <col min="5" max="5" width="5.5703125" style="26" customWidth="1"/>
    <col min="6" max="6" width="6.28515625" style="26" customWidth="1"/>
    <col min="7" max="8" width="6.140625" style="26" customWidth="1"/>
    <col min="9" max="9" width="7.140625" style="26" customWidth="1"/>
    <col min="10" max="10" width="11.140625" style="26" hidden="1" customWidth="1"/>
    <col min="11" max="11" width="8.5703125" style="26" customWidth="1"/>
    <col min="12" max="16384" width="8.85546875" style="26"/>
  </cols>
  <sheetData>
    <row r="1" spans="1:9" s="25" customFormat="1" ht="20.100000000000001" customHeight="1" x14ac:dyDescent="0.2">
      <c r="A1" s="678" t="s">
        <v>126</v>
      </c>
      <c r="B1" s="678"/>
      <c r="C1" s="678"/>
      <c r="D1" s="85"/>
      <c r="E1" s="85"/>
      <c r="F1" s="85"/>
      <c r="G1" s="85"/>
      <c r="H1" s="702" t="s">
        <v>125</v>
      </c>
      <c r="I1" s="702"/>
    </row>
    <row r="2" spans="1:9" ht="8.25" customHeight="1" thickBot="1" x14ac:dyDescent="0.25">
      <c r="I2" s="58"/>
    </row>
    <row r="3" spans="1:9" ht="20.100000000000001" customHeight="1" thickBot="1" x14ac:dyDescent="0.25">
      <c r="A3" s="794" t="s">
        <v>224</v>
      </c>
      <c r="B3" s="795"/>
      <c r="C3" s="796"/>
      <c r="D3" s="800" t="s">
        <v>101</v>
      </c>
      <c r="E3" s="801"/>
      <c r="F3" s="801"/>
      <c r="G3" s="801"/>
      <c r="H3" s="802"/>
      <c r="I3" s="768" t="s">
        <v>0</v>
      </c>
    </row>
    <row r="4" spans="1:9" ht="20.100000000000001" customHeight="1" thickBot="1" x14ac:dyDescent="0.25">
      <c r="A4" s="797"/>
      <c r="B4" s="798"/>
      <c r="C4" s="799"/>
      <c r="D4" s="324" t="s">
        <v>19</v>
      </c>
      <c r="E4" s="325" t="s">
        <v>17</v>
      </c>
      <c r="F4" s="325" t="s">
        <v>15</v>
      </c>
      <c r="G4" s="325" t="s">
        <v>18</v>
      </c>
      <c r="H4" s="326" t="s">
        <v>16</v>
      </c>
      <c r="I4" s="769"/>
    </row>
    <row r="5" spans="1:9" ht="20.100000000000001" customHeight="1" x14ac:dyDescent="0.2">
      <c r="A5" s="791" t="s">
        <v>127</v>
      </c>
      <c r="B5" s="761"/>
      <c r="C5" s="792"/>
      <c r="D5" s="571">
        <v>0</v>
      </c>
      <c r="E5" s="572">
        <v>3</v>
      </c>
      <c r="F5" s="116">
        <v>1</v>
      </c>
      <c r="G5" s="572">
        <v>4</v>
      </c>
      <c r="H5" s="116">
        <v>7</v>
      </c>
      <c r="I5" s="344">
        <f>SUM(D5:H5)</f>
        <v>15</v>
      </c>
    </row>
    <row r="6" spans="1:9" ht="20.100000000000001" customHeight="1" x14ac:dyDescent="0.2">
      <c r="A6" s="723" t="s">
        <v>105</v>
      </c>
      <c r="B6" s="789" t="s">
        <v>128</v>
      </c>
      <c r="C6" s="186" t="s">
        <v>129</v>
      </c>
      <c r="D6" s="573">
        <v>0</v>
      </c>
      <c r="E6" s="228"/>
      <c r="F6" s="116">
        <v>1</v>
      </c>
      <c r="G6" s="228">
        <v>3</v>
      </c>
      <c r="H6" s="116">
        <v>2</v>
      </c>
      <c r="I6" s="345">
        <f t="shared" ref="I6:I21" si="0">SUM(D6:H6)</f>
        <v>6</v>
      </c>
    </row>
    <row r="7" spans="1:9" ht="20.100000000000001" customHeight="1" x14ac:dyDescent="0.2">
      <c r="A7" s="723"/>
      <c r="B7" s="789"/>
      <c r="C7" s="186" t="s">
        <v>130</v>
      </c>
      <c r="D7" s="573"/>
      <c r="E7" s="228">
        <v>3</v>
      </c>
      <c r="F7" s="116"/>
      <c r="G7" s="228">
        <v>1</v>
      </c>
      <c r="H7" s="116">
        <v>5</v>
      </c>
      <c r="I7" s="345">
        <f t="shared" si="0"/>
        <v>9</v>
      </c>
    </row>
    <row r="8" spans="1:9" ht="20.100000000000001" customHeight="1" x14ac:dyDescent="0.2">
      <c r="A8" s="723"/>
      <c r="B8" s="789" t="s">
        <v>128</v>
      </c>
      <c r="C8" s="186" t="s">
        <v>227</v>
      </c>
      <c r="D8" s="573"/>
      <c r="E8" s="228">
        <v>3</v>
      </c>
      <c r="F8" s="116">
        <v>1</v>
      </c>
      <c r="G8" s="228">
        <v>1</v>
      </c>
      <c r="H8" s="116">
        <v>7</v>
      </c>
      <c r="I8" s="345">
        <f t="shared" si="0"/>
        <v>12</v>
      </c>
    </row>
    <row r="9" spans="1:9" ht="20.100000000000001" customHeight="1" x14ac:dyDescent="0.2">
      <c r="A9" s="723"/>
      <c r="B9" s="789"/>
      <c r="C9" s="186" t="s">
        <v>228</v>
      </c>
      <c r="D9" s="573"/>
      <c r="E9" s="228"/>
      <c r="F9" s="116"/>
      <c r="G9" s="228">
        <v>3</v>
      </c>
      <c r="H9" s="116"/>
      <c r="I9" s="345">
        <f t="shared" si="0"/>
        <v>3</v>
      </c>
    </row>
    <row r="10" spans="1:9" ht="20.100000000000001" customHeight="1" x14ac:dyDescent="0.2">
      <c r="A10" s="723"/>
      <c r="B10" s="704" t="s">
        <v>128</v>
      </c>
      <c r="C10" s="186" t="s">
        <v>131</v>
      </c>
      <c r="D10" s="573"/>
      <c r="E10" s="228"/>
      <c r="F10" s="116"/>
      <c r="G10" s="228">
        <v>1</v>
      </c>
      <c r="H10" s="116"/>
      <c r="I10" s="345">
        <f t="shared" si="0"/>
        <v>1</v>
      </c>
    </row>
    <row r="11" spans="1:9" ht="20.100000000000001" customHeight="1" x14ac:dyDescent="0.2">
      <c r="A11" s="723"/>
      <c r="B11" s="704"/>
      <c r="C11" s="186" t="s">
        <v>132</v>
      </c>
      <c r="D11" s="573"/>
      <c r="E11" s="228">
        <v>1</v>
      </c>
      <c r="F11" s="116">
        <v>1</v>
      </c>
      <c r="G11" s="228">
        <v>3</v>
      </c>
      <c r="H11" s="116">
        <v>3</v>
      </c>
      <c r="I11" s="345">
        <f t="shared" si="0"/>
        <v>8</v>
      </c>
    </row>
    <row r="12" spans="1:9" ht="20.100000000000001" customHeight="1" x14ac:dyDescent="0.2">
      <c r="A12" s="723"/>
      <c r="B12" s="704"/>
      <c r="C12" s="186" t="s">
        <v>3</v>
      </c>
      <c r="D12" s="573"/>
      <c r="E12" s="228">
        <v>2</v>
      </c>
      <c r="F12" s="116"/>
      <c r="G12" s="228"/>
      <c r="H12" s="116">
        <v>4</v>
      </c>
      <c r="I12" s="345">
        <f t="shared" si="0"/>
        <v>6</v>
      </c>
    </row>
    <row r="13" spans="1:9" ht="20.100000000000001" customHeight="1" x14ac:dyDescent="0.2">
      <c r="A13" s="723"/>
      <c r="B13" s="789" t="s">
        <v>128</v>
      </c>
      <c r="C13" s="186" t="s">
        <v>133</v>
      </c>
      <c r="D13" s="573"/>
      <c r="E13" s="228"/>
      <c r="F13" s="116"/>
      <c r="G13" s="228">
        <v>2</v>
      </c>
      <c r="H13" s="116">
        <v>2</v>
      </c>
      <c r="I13" s="345">
        <f t="shared" si="0"/>
        <v>4</v>
      </c>
    </row>
    <row r="14" spans="1:9" ht="20.100000000000001" customHeight="1" x14ac:dyDescent="0.2">
      <c r="A14" s="723"/>
      <c r="B14" s="789"/>
      <c r="C14" s="186" t="s">
        <v>134</v>
      </c>
      <c r="D14" s="573"/>
      <c r="E14" s="228">
        <v>3</v>
      </c>
      <c r="F14" s="116">
        <v>1</v>
      </c>
      <c r="G14" s="228">
        <v>2</v>
      </c>
      <c r="H14" s="116">
        <v>5</v>
      </c>
      <c r="I14" s="345">
        <f t="shared" si="0"/>
        <v>11</v>
      </c>
    </row>
    <row r="15" spans="1:9" ht="20.100000000000001" customHeight="1" x14ac:dyDescent="0.2">
      <c r="A15" s="723"/>
      <c r="B15" s="789"/>
      <c r="C15" s="186" t="s">
        <v>135</v>
      </c>
      <c r="D15" s="573"/>
      <c r="E15" s="228"/>
      <c r="F15" s="116"/>
      <c r="G15" s="228"/>
      <c r="H15" s="116"/>
      <c r="I15" s="345">
        <f t="shared" si="0"/>
        <v>0</v>
      </c>
    </row>
    <row r="16" spans="1:9" ht="20.100000000000001" customHeight="1" x14ac:dyDescent="0.2">
      <c r="A16" s="723"/>
      <c r="B16" s="789" t="s">
        <v>128</v>
      </c>
      <c r="C16" s="186" t="s">
        <v>136</v>
      </c>
      <c r="D16" s="573"/>
      <c r="E16" s="228"/>
      <c r="F16" s="116"/>
      <c r="G16" s="228"/>
      <c r="H16" s="116">
        <v>1</v>
      </c>
      <c r="I16" s="345">
        <f t="shared" si="0"/>
        <v>1</v>
      </c>
    </row>
    <row r="17" spans="1:9" ht="20.100000000000001" customHeight="1" x14ac:dyDescent="0.2">
      <c r="A17" s="723"/>
      <c r="B17" s="789"/>
      <c r="C17" s="186" t="s">
        <v>137</v>
      </c>
      <c r="D17" s="573"/>
      <c r="E17" s="228">
        <v>3</v>
      </c>
      <c r="F17" s="116">
        <v>1</v>
      </c>
      <c r="G17" s="228">
        <v>2</v>
      </c>
      <c r="H17" s="116">
        <v>4</v>
      </c>
      <c r="I17" s="345">
        <f t="shared" si="0"/>
        <v>10</v>
      </c>
    </row>
    <row r="18" spans="1:9" ht="20.100000000000001" customHeight="1" thickBot="1" x14ac:dyDescent="0.25">
      <c r="A18" s="793"/>
      <c r="B18" s="790"/>
      <c r="C18" s="188" t="s">
        <v>138</v>
      </c>
      <c r="D18" s="574"/>
      <c r="E18" s="575"/>
      <c r="F18" s="576"/>
      <c r="G18" s="575">
        <v>2</v>
      </c>
      <c r="H18" s="576">
        <v>2</v>
      </c>
      <c r="I18" s="590">
        <f t="shared" si="0"/>
        <v>4</v>
      </c>
    </row>
    <row r="19" spans="1:9" ht="20.100000000000001" customHeight="1" x14ac:dyDescent="0.2">
      <c r="A19" s="783" t="s">
        <v>139</v>
      </c>
      <c r="B19" s="784"/>
      <c r="C19" s="563" t="s">
        <v>140</v>
      </c>
      <c r="D19" s="577"/>
      <c r="E19" s="578">
        <v>1</v>
      </c>
      <c r="F19" s="579">
        <v>1</v>
      </c>
      <c r="G19" s="578">
        <v>3</v>
      </c>
      <c r="H19" s="580">
        <v>5</v>
      </c>
      <c r="I19" s="581">
        <f t="shared" si="0"/>
        <v>10</v>
      </c>
    </row>
    <row r="20" spans="1:9" ht="20.100000000000001" customHeight="1" x14ac:dyDescent="0.2">
      <c r="A20" s="785"/>
      <c r="B20" s="786"/>
      <c r="C20" s="564" t="s">
        <v>141</v>
      </c>
      <c r="D20" s="582"/>
      <c r="E20" s="583"/>
      <c r="F20" s="584"/>
      <c r="G20" s="583">
        <v>1</v>
      </c>
      <c r="H20" s="585"/>
      <c r="I20" s="345">
        <f t="shared" si="0"/>
        <v>1</v>
      </c>
    </row>
    <row r="21" spans="1:9" ht="20.100000000000001" customHeight="1" thickBot="1" x14ac:dyDescent="0.25">
      <c r="A21" s="787"/>
      <c r="B21" s="788"/>
      <c r="C21" s="565" t="s">
        <v>142</v>
      </c>
      <c r="D21" s="586"/>
      <c r="E21" s="587">
        <v>2</v>
      </c>
      <c r="F21" s="588"/>
      <c r="G21" s="587"/>
      <c r="H21" s="589">
        <v>2</v>
      </c>
      <c r="I21" s="346">
        <f t="shared" si="0"/>
        <v>4</v>
      </c>
    </row>
    <row r="22" spans="1:9" s="17" customFormat="1" ht="6.75" customHeight="1" x14ac:dyDescent="0.2">
      <c r="A22" s="21"/>
      <c r="B22" s="21"/>
      <c r="E22" s="23"/>
      <c r="F22" s="23"/>
      <c r="G22" s="23"/>
      <c r="H22" s="23"/>
      <c r="I22" s="27"/>
    </row>
    <row r="23" spans="1:9" ht="17.25" customHeight="1" x14ac:dyDescent="0.2">
      <c r="A23" s="450" t="s">
        <v>457</v>
      </c>
      <c r="C23" s="17"/>
      <c r="D23" s="17"/>
      <c r="E23" s="17"/>
      <c r="F23" s="28"/>
      <c r="G23" s="27"/>
      <c r="H23" s="29"/>
      <c r="I23" s="27"/>
    </row>
    <row r="24" spans="1:9" ht="17.25" customHeight="1" x14ac:dyDescent="0.2">
      <c r="A24" s="450" t="s">
        <v>453</v>
      </c>
      <c r="C24" s="17"/>
      <c r="D24" s="17"/>
      <c r="E24" s="17"/>
      <c r="F24" s="28"/>
      <c r="G24" s="27"/>
      <c r="H24" s="29"/>
      <c r="I24" s="27"/>
    </row>
    <row r="25" spans="1:9" ht="20.100000000000001" customHeight="1" x14ac:dyDescent="0.2">
      <c r="E25" s="29"/>
      <c r="F25" s="27"/>
      <c r="G25" s="27"/>
      <c r="H25" s="29"/>
      <c r="I25" s="27"/>
    </row>
    <row r="26" spans="1:9" ht="20.100000000000001" customHeight="1" x14ac:dyDescent="0.2">
      <c r="E26" s="29"/>
      <c r="F26" s="27"/>
      <c r="G26" s="27"/>
      <c r="H26" s="29"/>
      <c r="I26" s="27"/>
    </row>
  </sheetData>
  <sheetProtection selectLockedCells="1"/>
  <mergeCells count="13">
    <mergeCell ref="A19:B21"/>
    <mergeCell ref="B16:B18"/>
    <mergeCell ref="B13:B15"/>
    <mergeCell ref="B10:B12"/>
    <mergeCell ref="H1:I1"/>
    <mergeCell ref="I3:I4"/>
    <mergeCell ref="B8:B9"/>
    <mergeCell ref="A5:C5"/>
    <mergeCell ref="A6:A18"/>
    <mergeCell ref="A3:C4"/>
    <mergeCell ref="D3:H3"/>
    <mergeCell ref="B6:B7"/>
    <mergeCell ref="A1:C1"/>
  </mergeCells>
  <phoneticPr fontId="0" type="noConversion"/>
  <conditionalFormatting sqref="I5:I21">
    <cfRule type="cellIs" dxfId="47" priority="9" operator="equal">
      <formula>0</formula>
    </cfRule>
  </conditionalFormatting>
  <conditionalFormatting sqref="D5:E21 G5:G21">
    <cfRule type="cellIs" dxfId="46" priority="7" stopIfTrue="1" operator="equal">
      <formula>0</formula>
    </cfRule>
  </conditionalFormatting>
  <conditionalFormatting sqref="F7:F21">
    <cfRule type="cellIs" dxfId="45" priority="6" stopIfTrue="1" operator="equal">
      <formula>0</formula>
    </cfRule>
  </conditionalFormatting>
  <conditionalFormatting sqref="F6">
    <cfRule type="cellIs" dxfId="44" priority="5" stopIfTrue="1" operator="equal">
      <formula>0</formula>
    </cfRule>
  </conditionalFormatting>
  <conditionalFormatting sqref="F5">
    <cfRule type="cellIs" dxfId="43" priority="4" stopIfTrue="1" operator="equal">
      <formula>0</formula>
    </cfRule>
  </conditionalFormatting>
  <conditionalFormatting sqref="H7:H21">
    <cfRule type="cellIs" dxfId="42" priority="3" stopIfTrue="1" operator="equal">
      <formula>0</formula>
    </cfRule>
  </conditionalFormatting>
  <conditionalFormatting sqref="H6">
    <cfRule type="cellIs" dxfId="41" priority="2" stopIfTrue="1" operator="equal">
      <formula>0</formula>
    </cfRule>
  </conditionalFormatting>
  <conditionalFormatting sqref="H5">
    <cfRule type="cellIs" dxfId="40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16</vt:i4>
      </vt:variant>
      <vt:variant>
        <vt:lpstr>Pomenované rozsahy</vt:lpstr>
      </vt:variant>
      <vt:variant>
        <vt:i4>13</vt:i4>
      </vt:variant>
    </vt:vector>
  </HeadingPairs>
  <TitlesOfParts>
    <vt:vector size="29" baseType="lpstr">
      <vt:lpstr>HBÚ 32+32a</vt:lpstr>
      <vt:lpstr>HBÚ 33</vt:lpstr>
      <vt:lpstr>HBÚ 34</vt:lpstr>
      <vt:lpstr>HBÚ 35</vt:lpstr>
      <vt:lpstr>HBÚ 36</vt:lpstr>
      <vt:lpstr>HBÚ 37</vt:lpstr>
      <vt:lpstr>HBÚ 38-39</vt:lpstr>
      <vt:lpstr>HBÚ 40</vt:lpstr>
      <vt:lpstr>HBÚ 41</vt:lpstr>
      <vt:lpstr>HBÚ 42</vt:lpstr>
      <vt:lpstr>HBÚ 43</vt:lpstr>
      <vt:lpstr>HBÚ 44</vt:lpstr>
      <vt:lpstr>HBÚ 45</vt:lpstr>
      <vt:lpstr>HBÚ 46</vt:lpstr>
      <vt:lpstr>HBÚ 47-I-II-III</vt:lpstr>
      <vt:lpstr>HBÚ 48-I-II</vt:lpstr>
      <vt:lpstr>'HBÚ 32+32a'!Oblasť_tlače</vt:lpstr>
      <vt:lpstr>'HBÚ 33'!Oblasť_tlače</vt:lpstr>
      <vt:lpstr>'HBÚ 34'!Oblasť_tlače</vt:lpstr>
      <vt:lpstr>'HBÚ 35'!Oblasť_tlače</vt:lpstr>
      <vt:lpstr>'HBÚ 36'!Oblasť_tlače</vt:lpstr>
      <vt:lpstr>'HBÚ 37'!Oblasť_tlače</vt:lpstr>
      <vt:lpstr>'HBÚ 40'!Oblasť_tlače</vt:lpstr>
      <vt:lpstr>'HBÚ 41'!Oblasť_tlače</vt:lpstr>
      <vt:lpstr>'HBÚ 42'!Oblasť_tlače</vt:lpstr>
      <vt:lpstr>'HBÚ 45'!Oblasť_tlače</vt:lpstr>
      <vt:lpstr>'HBÚ 46'!Oblasť_tlače</vt:lpstr>
      <vt:lpstr>'HBÚ 47-I-II-III'!Oblasť_tlače</vt:lpstr>
      <vt:lpstr>'HBÚ 48-I-II'!Oblasť_tlače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 28-48</dc:title>
  <dc:subject>Ročná správa</dc:subject>
  <dc:creator>Ing. Dušan Habala - HBÚ</dc:creator>
  <cp:lastModifiedBy>Ing. Dušan Habala</cp:lastModifiedBy>
  <cp:lastPrinted>2019-04-03T11:01:49Z</cp:lastPrinted>
  <dcterms:created xsi:type="dcterms:W3CDTF">2006-03-06T13:48:18Z</dcterms:created>
  <dcterms:modified xsi:type="dcterms:W3CDTF">2019-04-04T10:03:16Z</dcterms:modified>
</cp:coreProperties>
</file>